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uhoken03\Desktop\"/>
    </mc:Choice>
  </mc:AlternateContent>
  <xr:revisionPtr revIDLastSave="0" documentId="13_ncr:1_{8BD4F401-F5FB-4C17-96BA-D145AD97F0E9}" xr6:coauthVersionLast="37" xr6:coauthVersionMax="37" xr10:uidLastSave="{00000000-0000-0000-0000-000000000000}"/>
  <bookViews>
    <workbookView xWindow="0" yWindow="0" windowWidth="23040" windowHeight="89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Sheet1!$A$1:$Y$79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1" l="1"/>
  <c r="C73" i="1"/>
  <c r="C74" i="1" l="1"/>
  <c r="C79" i="1" s="1"/>
  <c r="T73" i="1"/>
  <c r="X24" i="1" l="1"/>
  <c r="E10" i="3"/>
  <c r="N10" i="1" l="1"/>
  <c r="N11" i="1"/>
  <c r="N12" i="1"/>
  <c r="N13" i="1"/>
  <c r="N14" i="1"/>
  <c r="N15" i="1"/>
  <c r="N16" i="1"/>
  <c r="N17" i="1"/>
  <c r="N18" i="1"/>
  <c r="N19" i="1"/>
  <c r="Y19" i="1" s="1"/>
  <c r="N20" i="1"/>
  <c r="N21" i="1"/>
  <c r="Y21" i="1" s="1"/>
  <c r="N22" i="1"/>
  <c r="N23" i="1"/>
  <c r="N24" i="1"/>
  <c r="V24" i="1"/>
  <c r="Y24" i="1" l="1"/>
  <c r="X68" i="1"/>
  <c r="X58" i="1"/>
  <c r="X59" i="1"/>
  <c r="X60" i="1"/>
  <c r="V11" i="1"/>
  <c r="V12" i="1"/>
  <c r="V13" i="1"/>
  <c r="V15" i="1"/>
  <c r="V16" i="1"/>
  <c r="V17" i="1"/>
  <c r="Y17" i="1" s="1"/>
  <c r="V18" i="1"/>
  <c r="Y18" i="1" s="1"/>
  <c r="V20" i="1"/>
  <c r="Y20" i="1" s="1"/>
  <c r="V22" i="1"/>
  <c r="Y22" i="1" s="1"/>
  <c r="V23" i="1"/>
  <c r="V25" i="1"/>
  <c r="N9" i="1"/>
  <c r="Y58" i="1" l="1"/>
  <c r="Y59" i="1"/>
  <c r="Y60" i="1"/>
  <c r="Y68" i="1"/>
  <c r="Y15" i="1"/>
  <c r="Y16" i="1"/>
  <c r="V9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N29" i="1"/>
  <c r="N30" i="1"/>
  <c r="N31" i="1"/>
  <c r="N32" i="1"/>
  <c r="N33" i="1"/>
  <c r="Y33" i="1" s="1"/>
  <c r="N34" i="1"/>
  <c r="Y34" i="1" s="1"/>
  <c r="N35" i="1"/>
  <c r="Y35" i="1" s="1"/>
  <c r="N36" i="1"/>
  <c r="Y36" i="1" s="1"/>
  <c r="N37" i="1"/>
  <c r="Y37" i="1" s="1"/>
  <c r="N38" i="1"/>
  <c r="Y38" i="1" s="1"/>
  <c r="N39" i="1"/>
  <c r="Y39" i="1" s="1"/>
  <c r="N40" i="1"/>
  <c r="Y40" i="1" s="1"/>
  <c r="N41" i="1"/>
  <c r="Y41" i="1" s="1"/>
  <c r="N42" i="1"/>
  <c r="N43" i="1"/>
  <c r="Y43" i="1" s="1"/>
  <c r="N44" i="1"/>
  <c r="Y44" i="1" s="1"/>
  <c r="N45" i="1"/>
  <c r="Y45" i="1" s="1"/>
  <c r="N46" i="1"/>
  <c r="Y46" i="1" s="1"/>
  <c r="N47" i="1"/>
  <c r="Y47" i="1" s="1"/>
  <c r="N48" i="1"/>
  <c r="Y29" i="1" l="1"/>
  <c r="Y48" i="1"/>
  <c r="Y31" i="1"/>
  <c r="Y30" i="1"/>
  <c r="Y32" i="1"/>
  <c r="N25" i="1"/>
  <c r="X25" i="1"/>
  <c r="Y78" i="1" l="1"/>
  <c r="X70" i="1" l="1"/>
  <c r="Y70" i="1" s="1"/>
  <c r="L26" i="1" l="1"/>
  <c r="M26" i="1"/>
  <c r="O26" i="1"/>
  <c r="P26" i="1"/>
  <c r="Q26" i="1"/>
  <c r="R26" i="1"/>
  <c r="S26" i="1"/>
  <c r="U26" i="1"/>
  <c r="W26" i="1"/>
  <c r="D26" i="1"/>
  <c r="E26" i="1"/>
  <c r="F26" i="1"/>
  <c r="G26" i="1"/>
  <c r="H26" i="1"/>
  <c r="I26" i="1"/>
  <c r="J26" i="1"/>
  <c r="K26" i="1"/>
  <c r="B26" i="1"/>
  <c r="Y25" i="1" l="1"/>
  <c r="J73" i="1"/>
  <c r="J74" i="1" s="1"/>
  <c r="J79" i="1" s="1"/>
  <c r="K73" i="1"/>
  <c r="K74" i="1" s="1"/>
  <c r="K79" i="1" s="1"/>
  <c r="L73" i="1"/>
  <c r="L74" i="1" l="1"/>
  <c r="L79" i="1" s="1"/>
  <c r="V49" i="1" l="1"/>
  <c r="N49" i="1"/>
  <c r="Y49" i="1" l="1"/>
  <c r="I73" i="1"/>
  <c r="I74" i="1" s="1"/>
  <c r="I79" i="1" s="1"/>
  <c r="H73" i="1"/>
  <c r="G73" i="1"/>
  <c r="F73" i="1"/>
  <c r="E73" i="1"/>
  <c r="D73" i="1"/>
  <c r="B73" i="1"/>
  <c r="D74" i="1" l="1"/>
  <c r="D79" i="1" s="1"/>
  <c r="F74" i="1"/>
  <c r="F79" i="1" s="1"/>
  <c r="H74" i="1"/>
  <c r="H79" i="1" s="1"/>
  <c r="G74" i="1"/>
  <c r="G79" i="1" s="1"/>
  <c r="E74" i="1"/>
  <c r="E79" i="1" s="1"/>
  <c r="B74" i="1"/>
  <c r="B79" i="1" s="1"/>
  <c r="X51" i="1" l="1"/>
  <c r="Y51" i="1" s="1"/>
  <c r="N26" i="1" l="1"/>
  <c r="M73" i="1"/>
  <c r="M74" i="1" l="1"/>
  <c r="M79" i="1" s="1"/>
  <c r="R73" i="1"/>
  <c r="R74" i="1" l="1"/>
  <c r="R79" i="1" s="1"/>
  <c r="X62" i="1" l="1"/>
  <c r="Y62" i="1" s="1"/>
  <c r="Q73" i="1"/>
  <c r="P73" i="1"/>
  <c r="P74" i="1" l="1"/>
  <c r="P79" i="1" s="1"/>
  <c r="Q74" i="1"/>
  <c r="Q79" i="1" s="1"/>
  <c r="X13" i="1" l="1"/>
  <c r="Y13" i="1" s="1"/>
  <c r="X23" i="1" l="1"/>
  <c r="Y23" i="1" s="1"/>
  <c r="X52" i="1" l="1"/>
  <c r="Y52" i="1" s="1"/>
  <c r="X53" i="1"/>
  <c r="Y53" i="1" s="1"/>
  <c r="X54" i="1"/>
  <c r="Y54" i="1" s="1"/>
  <c r="X55" i="1"/>
  <c r="X56" i="1"/>
  <c r="Y56" i="1" s="1"/>
  <c r="X57" i="1"/>
  <c r="Y57" i="1" s="1"/>
  <c r="X61" i="1"/>
  <c r="Y61" i="1" s="1"/>
  <c r="X64" i="1"/>
  <c r="Y64" i="1" s="1"/>
  <c r="X65" i="1"/>
  <c r="Y65" i="1" s="1"/>
  <c r="X66" i="1"/>
  <c r="Y66" i="1" s="1"/>
  <c r="X67" i="1"/>
  <c r="Y67" i="1" s="1"/>
  <c r="X69" i="1"/>
  <c r="Y69" i="1" s="1"/>
  <c r="X11" i="1"/>
  <c r="Y11" i="1" s="1"/>
  <c r="X12" i="1"/>
  <c r="Y12" i="1" s="1"/>
  <c r="X9" i="1"/>
  <c r="Y9" i="1" s="1"/>
  <c r="O73" i="1"/>
  <c r="S73" i="1"/>
  <c r="U73" i="1"/>
  <c r="W73" i="1"/>
  <c r="Y73" i="1" l="1"/>
  <c r="X26" i="1"/>
  <c r="V26" i="1"/>
  <c r="N73" i="1"/>
  <c r="U74" i="1"/>
  <c r="U79" i="1" s="1"/>
  <c r="S74" i="1"/>
  <c r="S79" i="1" s="1"/>
  <c r="W74" i="1"/>
  <c r="W79" i="1" s="1"/>
  <c r="X73" i="1"/>
  <c r="O74" i="1"/>
  <c r="O79" i="1" s="1"/>
  <c r="V73" i="1"/>
  <c r="Y26" i="1" l="1"/>
  <c r="N74" i="1"/>
  <c r="N79" i="1" s="1"/>
  <c r="X74" i="1"/>
  <c r="X79" i="1" s="1"/>
  <c r="V74" i="1"/>
  <c r="V79" i="1" s="1"/>
  <c r="Y74" i="1" l="1"/>
  <c r="Y79" i="1" l="1"/>
  <c r="T74" i="1"/>
</calcChain>
</file>

<file path=xl/sharedStrings.xml><?xml version="1.0" encoding="utf-8"?>
<sst xmlns="http://schemas.openxmlformats.org/spreadsheetml/2006/main" count="105" uniqueCount="97">
  <si>
    <t>Ⅰ一般正味財産増減の部</t>
    <rPh sb="1" eb="3">
      <t>イッパン</t>
    </rPh>
    <rPh sb="3" eb="5">
      <t>ショウミ</t>
    </rPh>
    <rPh sb="5" eb="7">
      <t>ザイサン</t>
    </rPh>
    <rPh sb="7" eb="9">
      <t>ゾウゲン</t>
    </rPh>
    <rPh sb="10" eb="11">
      <t>ブ</t>
    </rPh>
    <phoneticPr fontId="1"/>
  </si>
  <si>
    <t>１　経常増減の部</t>
    <rPh sb="2" eb="4">
      <t>ケイジョウ</t>
    </rPh>
    <rPh sb="4" eb="6">
      <t>ゾウゲン</t>
    </rPh>
    <rPh sb="7" eb="8">
      <t>ブ</t>
    </rPh>
    <phoneticPr fontId="1"/>
  </si>
  <si>
    <t>（１）経常収支</t>
    <rPh sb="3" eb="5">
      <t>ケイジョウ</t>
    </rPh>
    <rPh sb="5" eb="7">
      <t>シュウシ</t>
    </rPh>
    <phoneticPr fontId="1"/>
  </si>
  <si>
    <t>経常収益計</t>
    <rPh sb="0" eb="2">
      <t>ケイジョウ</t>
    </rPh>
    <rPh sb="2" eb="4">
      <t>シュウエキ</t>
    </rPh>
    <rPh sb="4" eb="5">
      <t>ケイ</t>
    </rPh>
    <phoneticPr fontId="1"/>
  </si>
  <si>
    <t>（２）経常費用</t>
    <rPh sb="3" eb="5">
      <t>ケイジョウ</t>
    </rPh>
    <rPh sb="5" eb="7">
      <t>ヒヨウ</t>
    </rPh>
    <phoneticPr fontId="1"/>
  </si>
  <si>
    <t>公益目的事業会計</t>
    <rPh sb="0" eb="2">
      <t>コウエキ</t>
    </rPh>
    <rPh sb="2" eb="4">
      <t>モクテキ</t>
    </rPh>
    <rPh sb="4" eb="6">
      <t>ジギョウ</t>
    </rPh>
    <rPh sb="6" eb="8">
      <t>カイケイ</t>
    </rPh>
    <phoneticPr fontId="1"/>
  </si>
  <si>
    <t>　①受入入会金</t>
    <rPh sb="2" eb="4">
      <t>ウケイレ</t>
    </rPh>
    <rPh sb="4" eb="7">
      <t>ニュウカイキン</t>
    </rPh>
    <phoneticPr fontId="1"/>
  </si>
  <si>
    <t>　②受取会費</t>
    <rPh sb="2" eb="4">
      <t>ウケトリ</t>
    </rPh>
    <rPh sb="4" eb="6">
      <t>カイヒ</t>
    </rPh>
    <phoneticPr fontId="1"/>
  </si>
  <si>
    <t>　　　正会員会費</t>
    <rPh sb="3" eb="6">
      <t>セイカイイン</t>
    </rPh>
    <rPh sb="6" eb="8">
      <t>カイヒ</t>
    </rPh>
    <phoneticPr fontId="1"/>
  </si>
  <si>
    <t>　　　特別会員会費</t>
    <rPh sb="3" eb="5">
      <t>トクベツ</t>
    </rPh>
    <rPh sb="5" eb="7">
      <t>カイイン</t>
    </rPh>
    <rPh sb="7" eb="9">
      <t>カイヒ</t>
    </rPh>
    <phoneticPr fontId="1"/>
  </si>
  <si>
    <t>　③事業収益</t>
    <rPh sb="2" eb="4">
      <t>ジギョウ</t>
    </rPh>
    <rPh sb="4" eb="6">
      <t>シュウエキ</t>
    </rPh>
    <phoneticPr fontId="1"/>
  </si>
  <si>
    <t>　　　広告料収益</t>
    <rPh sb="3" eb="6">
      <t>コウコクリョウ</t>
    </rPh>
    <rPh sb="6" eb="8">
      <t>シュウエキ</t>
    </rPh>
    <phoneticPr fontId="1"/>
  </si>
  <si>
    <t>　④受取寄付金</t>
    <rPh sb="2" eb="4">
      <t>ウケトリ</t>
    </rPh>
    <rPh sb="4" eb="7">
      <t>キフキン</t>
    </rPh>
    <phoneticPr fontId="1"/>
  </si>
  <si>
    <t>　⑤雑収益</t>
    <rPh sb="2" eb="5">
      <t>ザツシュウエキ</t>
    </rPh>
    <phoneticPr fontId="1"/>
  </si>
  <si>
    <t>　　　受取利息</t>
    <rPh sb="3" eb="5">
      <t>ウケトリ</t>
    </rPh>
    <rPh sb="5" eb="7">
      <t>リソク</t>
    </rPh>
    <phoneticPr fontId="1"/>
  </si>
  <si>
    <t>　　　その他雑収益</t>
    <rPh sb="5" eb="6">
      <t>タ</t>
    </rPh>
    <rPh sb="6" eb="9">
      <t>ザツシュウエキ</t>
    </rPh>
    <phoneticPr fontId="1"/>
  </si>
  <si>
    <t>　①事業費</t>
    <rPh sb="2" eb="5">
      <t>ジギョウヒ</t>
    </rPh>
    <phoneticPr fontId="1"/>
  </si>
  <si>
    <t>　　　会場設営費</t>
    <rPh sb="3" eb="5">
      <t>カイジョウ</t>
    </rPh>
    <rPh sb="5" eb="7">
      <t>セツエイ</t>
    </rPh>
    <rPh sb="7" eb="8">
      <t>ヒ</t>
    </rPh>
    <phoneticPr fontId="1"/>
  </si>
  <si>
    <t>　　　企画演出費</t>
    <rPh sb="3" eb="5">
      <t>キカク</t>
    </rPh>
    <rPh sb="5" eb="7">
      <t>エンシュツ</t>
    </rPh>
    <rPh sb="7" eb="8">
      <t>ヒ</t>
    </rPh>
    <phoneticPr fontId="1"/>
  </si>
  <si>
    <t>　　　講師関係費</t>
    <rPh sb="3" eb="5">
      <t>コウシ</t>
    </rPh>
    <rPh sb="5" eb="8">
      <t>カンケイヒ</t>
    </rPh>
    <phoneticPr fontId="1"/>
  </si>
  <si>
    <t>　　　資料作成費</t>
    <rPh sb="3" eb="5">
      <t>シリョウ</t>
    </rPh>
    <rPh sb="5" eb="7">
      <t>サクセイ</t>
    </rPh>
    <rPh sb="7" eb="8">
      <t>ヒ</t>
    </rPh>
    <phoneticPr fontId="1"/>
  </si>
  <si>
    <t>　　　懇親会費</t>
    <rPh sb="3" eb="5">
      <t>コンシン</t>
    </rPh>
    <rPh sb="5" eb="7">
      <t>カイヒ</t>
    </rPh>
    <phoneticPr fontId="1"/>
  </si>
  <si>
    <t>　　　渉外費</t>
    <rPh sb="3" eb="5">
      <t>ショウガイ</t>
    </rPh>
    <rPh sb="5" eb="6">
      <t>ヒ</t>
    </rPh>
    <phoneticPr fontId="1"/>
  </si>
  <si>
    <t>　　　旅費交通費</t>
    <rPh sb="3" eb="5">
      <t>リョヒ</t>
    </rPh>
    <rPh sb="5" eb="8">
      <t>コウツウヒ</t>
    </rPh>
    <phoneticPr fontId="1"/>
  </si>
  <si>
    <t>　　　参加記念品費</t>
    <rPh sb="3" eb="5">
      <t>サンカ</t>
    </rPh>
    <rPh sb="5" eb="8">
      <t>キネンヒン</t>
    </rPh>
    <rPh sb="8" eb="9">
      <t>ヒ</t>
    </rPh>
    <phoneticPr fontId="1"/>
  </si>
  <si>
    <t>　　　保険料</t>
    <rPh sb="3" eb="6">
      <t>ホケンリョウ</t>
    </rPh>
    <phoneticPr fontId="1"/>
  </si>
  <si>
    <t>　　　雑費</t>
    <rPh sb="3" eb="5">
      <t>ザッピ</t>
    </rPh>
    <phoneticPr fontId="1"/>
  </si>
  <si>
    <t>　　　予備費</t>
    <rPh sb="3" eb="6">
      <t>ヨビヒ</t>
    </rPh>
    <phoneticPr fontId="1"/>
  </si>
  <si>
    <t>　②管理費</t>
    <rPh sb="2" eb="5">
      <t>カンリヒ</t>
    </rPh>
    <phoneticPr fontId="1"/>
  </si>
  <si>
    <t>　　　事務委託費</t>
    <rPh sb="3" eb="5">
      <t>ジム</t>
    </rPh>
    <rPh sb="5" eb="7">
      <t>イタク</t>
    </rPh>
    <rPh sb="7" eb="8">
      <t>ヒ</t>
    </rPh>
    <phoneticPr fontId="1"/>
  </si>
  <si>
    <t>　　　減価償却費</t>
    <rPh sb="3" eb="5">
      <t>ゲンカ</t>
    </rPh>
    <rPh sb="5" eb="7">
      <t>ショウキャク</t>
    </rPh>
    <rPh sb="7" eb="8">
      <t>ヒ</t>
    </rPh>
    <phoneticPr fontId="1"/>
  </si>
  <si>
    <t>　　　印刷製本費</t>
    <rPh sb="3" eb="5">
      <t>インサツ</t>
    </rPh>
    <rPh sb="5" eb="7">
      <t>セイホン</t>
    </rPh>
    <rPh sb="7" eb="8">
      <t>ヒ</t>
    </rPh>
    <phoneticPr fontId="1"/>
  </si>
  <si>
    <t>　　　消耗品費</t>
    <rPh sb="3" eb="5">
      <t>ショウモウ</t>
    </rPh>
    <rPh sb="5" eb="6">
      <t>ヒン</t>
    </rPh>
    <rPh sb="6" eb="7">
      <t>ヒ</t>
    </rPh>
    <phoneticPr fontId="1"/>
  </si>
  <si>
    <t>　　　共益費</t>
    <rPh sb="3" eb="6">
      <t>キョウエキヒ</t>
    </rPh>
    <phoneticPr fontId="1"/>
  </si>
  <si>
    <t>　　　リース料</t>
    <rPh sb="6" eb="7">
      <t>リョウ</t>
    </rPh>
    <phoneticPr fontId="1"/>
  </si>
  <si>
    <t>　　　会議費</t>
    <rPh sb="3" eb="6">
      <t>カイギヒ</t>
    </rPh>
    <phoneticPr fontId="1"/>
  </si>
  <si>
    <t>　③負担金</t>
    <rPh sb="2" eb="5">
      <t>フタンキン</t>
    </rPh>
    <phoneticPr fontId="1"/>
  </si>
  <si>
    <t>　　　ＪＣＩ会費</t>
    <rPh sb="6" eb="8">
      <t>カイヒ</t>
    </rPh>
    <phoneticPr fontId="1"/>
  </si>
  <si>
    <t>　　　日本ＪＣ会費</t>
    <rPh sb="3" eb="5">
      <t>ニホン</t>
    </rPh>
    <rPh sb="7" eb="9">
      <t>カイヒ</t>
    </rPh>
    <phoneticPr fontId="1"/>
  </si>
  <si>
    <t>　　　大阪ブロック会費</t>
    <rPh sb="3" eb="5">
      <t>オオサカ</t>
    </rPh>
    <rPh sb="9" eb="11">
      <t>カイヒ</t>
    </rPh>
    <phoneticPr fontId="1"/>
  </si>
  <si>
    <t>　　　日本ＪＣ会費国際協力資金</t>
    <rPh sb="3" eb="5">
      <t>ニホン</t>
    </rPh>
    <rPh sb="7" eb="9">
      <t>カイヒ</t>
    </rPh>
    <rPh sb="9" eb="11">
      <t>コクサイ</t>
    </rPh>
    <rPh sb="11" eb="13">
      <t>キョウリョク</t>
    </rPh>
    <rPh sb="13" eb="15">
      <t>シキン</t>
    </rPh>
    <phoneticPr fontId="1"/>
  </si>
  <si>
    <t>　　　泉州地域合同例会負担金</t>
    <rPh sb="3" eb="5">
      <t>センシュウ</t>
    </rPh>
    <rPh sb="5" eb="7">
      <t>チイキ</t>
    </rPh>
    <rPh sb="7" eb="9">
      <t>ゴウドウ</t>
    </rPh>
    <rPh sb="9" eb="11">
      <t>レイカイ</t>
    </rPh>
    <rPh sb="11" eb="14">
      <t>フタンキン</t>
    </rPh>
    <phoneticPr fontId="1"/>
  </si>
  <si>
    <t>　　　全国城下町連絡協議会</t>
    <rPh sb="3" eb="5">
      <t>ゼンコク</t>
    </rPh>
    <rPh sb="5" eb="8">
      <t>ジョウカマチ</t>
    </rPh>
    <rPh sb="8" eb="10">
      <t>レンラク</t>
    </rPh>
    <rPh sb="10" eb="13">
      <t>キョウギカイ</t>
    </rPh>
    <phoneticPr fontId="1"/>
  </si>
  <si>
    <t>　④予備費</t>
    <rPh sb="2" eb="5">
      <t>ヨビヒ</t>
    </rPh>
    <phoneticPr fontId="1"/>
  </si>
  <si>
    <t>　　　経常費用計</t>
    <rPh sb="3" eb="5">
      <t>ケイジョウ</t>
    </rPh>
    <rPh sb="5" eb="7">
      <t>ヒヨウ</t>
    </rPh>
    <rPh sb="7" eb="8">
      <t>ケイ</t>
    </rPh>
    <phoneticPr fontId="1"/>
  </si>
  <si>
    <t>　　　当期経常増減額</t>
    <rPh sb="3" eb="5">
      <t>トウキ</t>
    </rPh>
    <rPh sb="5" eb="7">
      <t>ケイジョウ</t>
    </rPh>
    <rPh sb="7" eb="9">
      <t>ゾウゲン</t>
    </rPh>
    <rPh sb="9" eb="10">
      <t>ガク</t>
    </rPh>
    <phoneticPr fontId="1"/>
  </si>
  <si>
    <t>共通</t>
    <rPh sb="0" eb="2">
      <t>キョウツウ</t>
    </rPh>
    <phoneticPr fontId="1"/>
  </si>
  <si>
    <t>合計</t>
    <rPh sb="0" eb="2">
      <t>ゴウケイ</t>
    </rPh>
    <phoneticPr fontId="1"/>
  </si>
  <si>
    <t>公益合計</t>
    <rPh sb="0" eb="2">
      <t>コウエキ</t>
    </rPh>
    <rPh sb="2" eb="4">
      <t>ゴウケイ</t>
    </rPh>
    <phoneticPr fontId="1"/>
  </si>
  <si>
    <t>　　　新入会員会費</t>
    <rPh sb="3" eb="5">
      <t>シンニュウ</t>
    </rPh>
    <rPh sb="5" eb="7">
      <t>カイイン</t>
    </rPh>
    <rPh sb="7" eb="9">
      <t>カイヒ</t>
    </rPh>
    <phoneticPr fontId="1"/>
  </si>
  <si>
    <t>　　　受取寄付金</t>
    <rPh sb="3" eb="5">
      <t>ウケトリ</t>
    </rPh>
    <rPh sb="5" eb="8">
      <t>キフキン</t>
    </rPh>
    <phoneticPr fontId="1"/>
  </si>
  <si>
    <t>　　　受取入会金</t>
    <rPh sb="3" eb="5">
      <t>ウケトリ</t>
    </rPh>
    <rPh sb="5" eb="8">
      <t>ニュウカイキン</t>
    </rPh>
    <phoneticPr fontId="1"/>
  </si>
  <si>
    <t>（３）財務活動支出</t>
    <rPh sb="3" eb="5">
      <t>ザイム</t>
    </rPh>
    <rPh sb="5" eb="7">
      <t>カツドウ</t>
    </rPh>
    <rPh sb="7" eb="9">
      <t>シシュツ</t>
    </rPh>
    <phoneticPr fontId="1"/>
  </si>
  <si>
    <t>　①積立金</t>
    <rPh sb="2" eb="4">
      <t>ツミタテ</t>
    </rPh>
    <rPh sb="4" eb="5">
      <t>キン</t>
    </rPh>
    <phoneticPr fontId="1"/>
  </si>
  <si>
    <t>総計</t>
    <rPh sb="0" eb="2">
      <t>ソウケイ</t>
    </rPh>
    <phoneticPr fontId="1"/>
  </si>
  <si>
    <t>　　　財務活動費用計</t>
    <rPh sb="3" eb="5">
      <t>ザイム</t>
    </rPh>
    <rPh sb="5" eb="7">
      <t>カツドウ</t>
    </rPh>
    <rPh sb="7" eb="9">
      <t>ヒヨウ</t>
    </rPh>
    <rPh sb="9" eb="10">
      <t>ケイ</t>
    </rPh>
    <phoneticPr fontId="1"/>
  </si>
  <si>
    <t>公１　岸和田市の健全な発展に寄与することを目的とした事業</t>
    <phoneticPr fontId="1"/>
  </si>
  <si>
    <t>その他合計</t>
    <rPh sb="2" eb="3">
      <t>タ</t>
    </rPh>
    <rPh sb="3" eb="5">
      <t>ゴウケイ</t>
    </rPh>
    <phoneticPr fontId="1"/>
  </si>
  <si>
    <t>共益目的事業会計</t>
    <rPh sb="0" eb="2">
      <t>キョウエキ</t>
    </rPh>
    <rPh sb="2" eb="4">
      <t>モクテキ</t>
    </rPh>
    <rPh sb="4" eb="6">
      <t>ジギョウ</t>
    </rPh>
    <rPh sb="6" eb="8">
      <t>カイケイ</t>
    </rPh>
    <phoneticPr fontId="1"/>
  </si>
  <si>
    <t>　⑥前年度繰越金</t>
    <rPh sb="2" eb="5">
      <t>ゼンネンド</t>
    </rPh>
    <rPh sb="5" eb="7">
      <t>クリコシ</t>
    </rPh>
    <rPh sb="7" eb="8">
      <t>キン</t>
    </rPh>
    <phoneticPr fontId="1"/>
  </si>
  <si>
    <t>　　　運営予備費</t>
    <phoneticPr fontId="1"/>
  </si>
  <si>
    <t>　　　事務委託費</t>
    <rPh sb="3" eb="5">
      <t>ジム</t>
    </rPh>
    <rPh sb="5" eb="7">
      <t>イタク</t>
    </rPh>
    <rPh sb="7" eb="8">
      <t>ヒ</t>
    </rPh>
    <phoneticPr fontId="1"/>
  </si>
  <si>
    <t>　　　給与</t>
    <rPh sb="3" eb="5">
      <t>キュウヨ</t>
    </rPh>
    <phoneticPr fontId="1"/>
  </si>
  <si>
    <t>　　　減価償却費</t>
    <rPh sb="3" eb="5">
      <t>ゲンカ</t>
    </rPh>
    <rPh sb="5" eb="7">
      <t>ショウキャク</t>
    </rPh>
    <rPh sb="7" eb="8">
      <t>ヒ</t>
    </rPh>
    <phoneticPr fontId="1"/>
  </si>
  <si>
    <t>　　　印刷製本費</t>
    <rPh sb="3" eb="5">
      <t>インサツ</t>
    </rPh>
    <rPh sb="5" eb="7">
      <t>セイホン</t>
    </rPh>
    <rPh sb="7" eb="8">
      <t>ヒ</t>
    </rPh>
    <phoneticPr fontId="1"/>
  </si>
  <si>
    <t>　　　消耗品費</t>
    <rPh sb="3" eb="5">
      <t>ショウモウ</t>
    </rPh>
    <rPh sb="5" eb="6">
      <t>ヒン</t>
    </rPh>
    <rPh sb="6" eb="7">
      <t>ヒ</t>
    </rPh>
    <phoneticPr fontId="1"/>
  </si>
  <si>
    <t>　　　リース料</t>
    <rPh sb="6" eb="7">
      <t>リョウ</t>
    </rPh>
    <phoneticPr fontId="1"/>
  </si>
  <si>
    <t>　　　給与</t>
    <rPh sb="3" eb="5">
      <t>キュウヨ</t>
    </rPh>
    <phoneticPr fontId="1"/>
  </si>
  <si>
    <t>　　　通信費・発送費</t>
    <rPh sb="3" eb="6">
      <t>ツウシンヒ</t>
    </rPh>
    <rPh sb="7" eb="9">
      <t>ハッソウ</t>
    </rPh>
    <rPh sb="9" eb="10">
      <t>ヒ</t>
    </rPh>
    <phoneticPr fontId="1"/>
  </si>
  <si>
    <t>　　　運営予備費</t>
    <rPh sb="3" eb="5">
      <t>ウンエイ</t>
    </rPh>
    <rPh sb="5" eb="8">
      <t>ヨビヒ</t>
    </rPh>
    <phoneticPr fontId="1"/>
  </si>
  <si>
    <t>　　　会議費</t>
    <rPh sb="3" eb="6">
      <t>カイギヒ</t>
    </rPh>
    <phoneticPr fontId="1"/>
  </si>
  <si>
    <t>法人会計</t>
    <rPh sb="0" eb="2">
      <t>ホウジン</t>
    </rPh>
    <rPh sb="2" eb="4">
      <t>カイケイ</t>
    </rPh>
    <phoneticPr fontId="1"/>
  </si>
  <si>
    <t>　　　周年事業積立金</t>
    <rPh sb="3" eb="5">
      <t>シュウネン</t>
    </rPh>
    <rPh sb="5" eb="7">
      <t>ジギョウ</t>
    </rPh>
    <rPh sb="7" eb="9">
      <t>ツミタテ</t>
    </rPh>
    <rPh sb="9" eb="10">
      <t>キン</t>
    </rPh>
    <phoneticPr fontId="1"/>
  </si>
  <si>
    <t>　　　登録料収益（一般）</t>
    <rPh sb="3" eb="5">
      <t>トウロク</t>
    </rPh>
    <rPh sb="5" eb="6">
      <t>リョウ</t>
    </rPh>
    <rPh sb="6" eb="8">
      <t>シュウエキ</t>
    </rPh>
    <rPh sb="9" eb="11">
      <t>イッパン</t>
    </rPh>
    <phoneticPr fontId="1"/>
  </si>
  <si>
    <t>　　　登録料収益（会員）</t>
    <rPh sb="3" eb="5">
      <t>トウロク</t>
    </rPh>
    <rPh sb="5" eb="6">
      <t>リョウ</t>
    </rPh>
    <rPh sb="6" eb="8">
      <t>シュウエキ</t>
    </rPh>
    <rPh sb="9" eb="11">
      <t>カイイン</t>
    </rPh>
    <phoneticPr fontId="1"/>
  </si>
  <si>
    <t>他１　会員の指導力の開発を図り、かつ会員相互の親睦を深め団結力を高めることを目的とした事業</t>
    <phoneticPr fontId="1"/>
  </si>
  <si>
    <t>泉州合同例会</t>
  </si>
  <si>
    <t>市民フェス</t>
    <phoneticPr fontId="1"/>
  </si>
  <si>
    <t>わんぱく相撲</t>
    <phoneticPr fontId="1"/>
  </si>
  <si>
    <t>ｻﾏｰｽｸｰﾙ</t>
    <phoneticPr fontId="1"/>
  </si>
  <si>
    <t>PR事業</t>
    <phoneticPr fontId="1"/>
  </si>
  <si>
    <t>大阪BLﾌﾞｰｽ</t>
    <phoneticPr fontId="1"/>
  </si>
  <si>
    <t>近地区ﾌﾞｰｽ</t>
    <phoneticPr fontId="1"/>
  </si>
  <si>
    <t>新年互礼会</t>
    <phoneticPr fontId="1"/>
  </si>
  <si>
    <t>ＬＤ道場</t>
    <phoneticPr fontId="1"/>
  </si>
  <si>
    <t>家族会</t>
    <phoneticPr fontId="1"/>
  </si>
  <si>
    <t>卒業式</t>
    <phoneticPr fontId="1"/>
  </si>
  <si>
    <t>　⑦周年事業積立金</t>
    <rPh sb="2" eb="4">
      <t>シュウネン</t>
    </rPh>
    <rPh sb="4" eb="6">
      <t>ジギョウ</t>
    </rPh>
    <rPh sb="6" eb="8">
      <t>ツミタテ</t>
    </rPh>
    <rPh sb="8" eb="9">
      <t>キン</t>
    </rPh>
    <phoneticPr fontId="1"/>
  </si>
  <si>
    <t>　　　ブロック大会登録料</t>
    <rPh sb="7" eb="9">
      <t>タイカイ</t>
    </rPh>
    <rPh sb="9" eb="11">
      <t>トウロク</t>
    </rPh>
    <rPh sb="11" eb="12">
      <t>リョウ</t>
    </rPh>
    <phoneticPr fontId="1"/>
  </si>
  <si>
    <t>　　　広報費</t>
    <rPh sb="3" eb="5">
      <t>コウホウ</t>
    </rPh>
    <rPh sb="5" eb="6">
      <t>ヒ</t>
    </rPh>
    <phoneticPr fontId="1"/>
  </si>
  <si>
    <t>広報費活動</t>
    <rPh sb="0" eb="2">
      <t>コウホウ</t>
    </rPh>
    <rPh sb="2" eb="3">
      <t>ヒ</t>
    </rPh>
    <rPh sb="3" eb="5">
      <t>カツドウ</t>
    </rPh>
    <phoneticPr fontId="1"/>
  </si>
  <si>
    <t>2019年度　公益社団法人岸和田青年会議所　予算案</t>
    <rPh sb="4" eb="6">
      <t>ネンド</t>
    </rPh>
    <rPh sb="7" eb="9">
      <t>コウエキ</t>
    </rPh>
    <rPh sb="9" eb="11">
      <t>シャダン</t>
    </rPh>
    <rPh sb="11" eb="13">
      <t>ホウジン</t>
    </rPh>
    <rPh sb="13" eb="16">
      <t>キシワダ</t>
    </rPh>
    <rPh sb="16" eb="18">
      <t>セイネン</t>
    </rPh>
    <rPh sb="18" eb="21">
      <t>カイギショ</t>
    </rPh>
    <rPh sb="22" eb="24">
      <t>ヨサン</t>
    </rPh>
    <rPh sb="24" eb="25">
      <t>アン</t>
    </rPh>
    <phoneticPr fontId="1"/>
  </si>
  <si>
    <t>2月度定例会</t>
    <rPh sb="1" eb="3">
      <t>ガツド</t>
    </rPh>
    <rPh sb="3" eb="6">
      <t>テイレイカイ</t>
    </rPh>
    <phoneticPr fontId="1"/>
  </si>
  <si>
    <t>3月度定例会</t>
    <rPh sb="1" eb="3">
      <t>ガツド</t>
    </rPh>
    <rPh sb="3" eb="6">
      <t>テイレイカイ</t>
    </rPh>
    <phoneticPr fontId="1"/>
  </si>
  <si>
    <t>府議会議員公開討論会</t>
    <rPh sb="0" eb="1">
      <t>フ</t>
    </rPh>
    <rPh sb="1" eb="3">
      <t>ギカイ</t>
    </rPh>
    <rPh sb="3" eb="5">
      <t>ギイン</t>
    </rPh>
    <rPh sb="5" eb="10">
      <t>コウカイトウロンカイ</t>
    </rPh>
    <phoneticPr fontId="1"/>
  </si>
  <si>
    <t>拡大事業</t>
    <rPh sb="0" eb="2">
      <t>カクダイ</t>
    </rPh>
    <rPh sb="2" eb="4">
      <t>ジギョウ</t>
    </rPh>
    <phoneticPr fontId="1"/>
  </si>
  <si>
    <t>青経塾</t>
    <rPh sb="0" eb="3">
      <t>セイケイジュク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</si>
</sst>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6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7" xfId="0" applyFont="1" applyFill="1" applyBorder="1">
      <alignment vertical="center"/>
    </xf>
    <xf numFmtId="176" fontId="2" fillId="0" borderId="12" xfId="0" applyNumberFormat="1" applyFont="1" applyFill="1" applyBorder="1">
      <alignment vertical="center"/>
    </xf>
    <xf numFmtId="176" fontId="2" fillId="0" borderId="5" xfId="0" applyNumberFormat="1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2" fillId="0" borderId="16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3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15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176" fontId="2" fillId="0" borderId="30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7" xfId="0" applyNumberFormat="1" applyFont="1" applyFill="1" applyBorder="1">
      <alignment vertical="center"/>
    </xf>
    <xf numFmtId="176" fontId="2" fillId="0" borderId="13" xfId="0" applyNumberFormat="1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176" fontId="2" fillId="0" borderId="40" xfId="0" applyNumberFormat="1" applyFont="1" applyFill="1" applyBorder="1">
      <alignment vertical="center"/>
    </xf>
    <xf numFmtId="176" fontId="2" fillId="0" borderId="49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6" fontId="2" fillId="0" borderId="0" xfId="0" applyNumberFormat="1" applyFont="1" applyFill="1" applyBorder="1">
      <alignment vertical="center"/>
    </xf>
    <xf numFmtId="176" fontId="2" fillId="0" borderId="51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176" fontId="2" fillId="0" borderId="58" xfId="0" applyNumberFormat="1" applyFont="1" applyFill="1" applyBorder="1">
      <alignment vertical="center"/>
    </xf>
    <xf numFmtId="38" fontId="6" fillId="0" borderId="11" xfId="1" applyFont="1" applyFill="1" applyBorder="1">
      <alignment vertical="center"/>
    </xf>
    <xf numFmtId="0" fontId="2" fillId="0" borderId="42" xfId="0" applyFont="1" applyFill="1" applyBorder="1" applyAlignment="1">
      <alignment horizontal="center" vertical="center" shrinkToFit="1"/>
    </xf>
    <xf numFmtId="176" fontId="2" fillId="0" borderId="17" xfId="0" applyNumberFormat="1" applyFont="1" applyFill="1" applyBorder="1">
      <alignment vertical="center"/>
    </xf>
    <xf numFmtId="0" fontId="2" fillId="0" borderId="25" xfId="0" applyFont="1" applyFill="1" applyBorder="1" applyAlignment="1">
      <alignment horizontal="center" vertical="center" shrinkToFit="1"/>
    </xf>
    <xf numFmtId="176" fontId="2" fillId="0" borderId="14" xfId="0" applyNumberFormat="1" applyFont="1" applyFill="1" applyBorder="1">
      <alignment vertical="center"/>
    </xf>
    <xf numFmtId="176" fontId="2" fillId="0" borderId="48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47" xfId="0" applyNumberFormat="1" applyFont="1" applyFill="1" applyBorder="1">
      <alignment vertical="center"/>
    </xf>
    <xf numFmtId="0" fontId="7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2" fillId="0" borderId="9" xfId="0" applyFont="1" applyFill="1" applyBorder="1">
      <alignment vertical="center"/>
    </xf>
    <xf numFmtId="0" fontId="2" fillId="0" borderId="16" xfId="0" applyFont="1" applyFill="1" applyBorder="1">
      <alignment vertical="center"/>
    </xf>
    <xf numFmtId="176" fontId="2" fillId="0" borderId="20" xfId="0" applyNumberFormat="1" applyFont="1" applyFill="1" applyBorder="1">
      <alignment vertical="center"/>
    </xf>
    <xf numFmtId="0" fontId="2" fillId="0" borderId="11" xfId="0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176" fontId="3" fillId="0" borderId="0" xfId="0" applyNumberFormat="1" applyFont="1" applyFill="1" applyAlignment="1">
      <alignment horizontal="left" vertical="center"/>
    </xf>
    <xf numFmtId="0" fontId="2" fillId="0" borderId="22" xfId="0" applyFont="1" applyFill="1" applyBorder="1">
      <alignment vertical="center"/>
    </xf>
    <xf numFmtId="0" fontId="2" fillId="0" borderId="51" xfId="0" applyFont="1" applyFill="1" applyBorder="1">
      <alignment vertical="center"/>
    </xf>
    <xf numFmtId="176" fontId="3" fillId="0" borderId="0" xfId="0" applyNumberFormat="1" applyFont="1" applyFill="1">
      <alignment vertical="center"/>
    </xf>
    <xf numFmtId="176" fontId="2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>
      <alignment vertical="center"/>
    </xf>
    <xf numFmtId="176" fontId="2" fillId="0" borderId="9" xfId="0" applyNumberFormat="1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31" xfId="0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46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35" xfId="0" applyNumberFormat="1" applyFont="1" applyFill="1" applyBorder="1">
      <alignment vertical="center"/>
    </xf>
    <xf numFmtId="176" fontId="2" fillId="0" borderId="0" xfId="0" applyNumberFormat="1" applyFont="1" applyFill="1" applyAlignment="1">
      <alignment horizontal="left" vertical="center"/>
    </xf>
    <xf numFmtId="0" fontId="2" fillId="0" borderId="10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50" xfId="0" applyFont="1" applyFill="1" applyBorder="1">
      <alignment vertical="center"/>
    </xf>
    <xf numFmtId="0" fontId="2" fillId="0" borderId="38" xfId="0" applyFont="1" applyFill="1" applyBorder="1">
      <alignment vertical="center"/>
    </xf>
    <xf numFmtId="0" fontId="2" fillId="0" borderId="37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2" fillId="0" borderId="39" xfId="0" applyFont="1" applyFill="1" applyBorder="1">
      <alignment vertical="center"/>
    </xf>
    <xf numFmtId="0" fontId="2" fillId="0" borderId="15" xfId="0" applyFont="1" applyFill="1" applyBorder="1">
      <alignment vertical="center"/>
    </xf>
    <xf numFmtId="0" fontId="2" fillId="0" borderId="40" xfId="0" applyFont="1" applyFill="1" applyBorder="1">
      <alignment vertical="center"/>
    </xf>
    <xf numFmtId="0" fontId="2" fillId="0" borderId="26" xfId="0" applyFont="1" applyFill="1" applyBorder="1">
      <alignment vertical="center"/>
    </xf>
    <xf numFmtId="0" fontId="2" fillId="0" borderId="24" xfId="0" applyFont="1" applyFill="1" applyBorder="1">
      <alignment vertical="center"/>
    </xf>
    <xf numFmtId="0" fontId="2" fillId="0" borderId="57" xfId="0" applyFont="1" applyFill="1" applyBorder="1">
      <alignment vertical="center"/>
    </xf>
    <xf numFmtId="0" fontId="2" fillId="0" borderId="56" xfId="0" applyFont="1" applyFill="1" applyBorder="1">
      <alignment vertical="center"/>
    </xf>
    <xf numFmtId="176" fontId="2" fillId="0" borderId="26" xfId="0" applyNumberFormat="1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2" fillId="0" borderId="42" xfId="0" applyFont="1" applyFill="1" applyBorder="1">
      <alignment vertical="center"/>
    </xf>
    <xf numFmtId="0" fontId="2" fillId="0" borderId="41" xfId="0" applyFont="1" applyFill="1" applyBorder="1">
      <alignment vertical="center"/>
    </xf>
    <xf numFmtId="176" fontId="2" fillId="0" borderId="43" xfId="0" applyNumberFormat="1" applyFont="1" applyFill="1" applyBorder="1">
      <alignment vertical="center"/>
    </xf>
    <xf numFmtId="176" fontId="2" fillId="0" borderId="41" xfId="0" applyNumberFormat="1" applyFont="1" applyFill="1" applyBorder="1">
      <alignment vertical="center"/>
    </xf>
    <xf numFmtId="176" fontId="2" fillId="0" borderId="44" xfId="0" applyNumberFormat="1" applyFont="1" applyFill="1" applyBorder="1">
      <alignment vertical="center"/>
    </xf>
    <xf numFmtId="176" fontId="2" fillId="0" borderId="59" xfId="0" applyNumberFormat="1" applyFont="1" applyFill="1" applyBorder="1">
      <alignment vertical="center"/>
    </xf>
    <xf numFmtId="176" fontId="2" fillId="0" borderId="45" xfId="0" applyNumberFormat="1" applyFont="1" applyFill="1" applyBorder="1">
      <alignment vertical="center"/>
    </xf>
    <xf numFmtId="0" fontId="2" fillId="0" borderId="0" xfId="0" applyFont="1" applyFill="1">
      <alignment vertical="center"/>
    </xf>
    <xf numFmtId="3" fontId="2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01"/>
  <sheetViews>
    <sheetView tabSelected="1" zoomScale="106" zoomScaleNormal="106" zoomScaleSheetLayoutView="5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31" sqref="T31"/>
    </sheetView>
  </sheetViews>
  <sheetFormatPr defaultColWidth="9" defaultRowHeight="13.2" x14ac:dyDescent="0.2"/>
  <cols>
    <col min="1" max="1" width="26.21875" style="46" bestFit="1" customWidth="1"/>
    <col min="2" max="4" width="10.109375" style="46" customWidth="1"/>
    <col min="5" max="24" width="9.6640625" style="46" customWidth="1"/>
    <col min="25" max="25" width="10.6640625" style="47" customWidth="1"/>
    <col min="26" max="26" width="31.77734375" style="48" customWidth="1"/>
    <col min="27" max="32" width="10.109375" style="46" customWidth="1"/>
    <col min="33" max="41" width="10.6640625" style="46" customWidth="1"/>
    <col min="42" max="16384" width="9" style="46"/>
  </cols>
  <sheetData>
    <row r="1" spans="1:40" x14ac:dyDescent="0.2">
      <c r="A1" s="46" t="s">
        <v>91</v>
      </c>
    </row>
    <row r="2" spans="1:40" x14ac:dyDescent="0.2">
      <c r="A2" s="102"/>
      <c r="B2" s="105" t="s">
        <v>5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7"/>
      <c r="O2" s="105" t="s">
        <v>58</v>
      </c>
      <c r="P2" s="106"/>
      <c r="Q2" s="106"/>
      <c r="R2" s="106"/>
      <c r="S2" s="106"/>
      <c r="T2" s="106"/>
      <c r="U2" s="106"/>
      <c r="V2" s="107"/>
      <c r="W2" s="98" t="s">
        <v>71</v>
      </c>
      <c r="X2" s="98"/>
      <c r="Y2" s="99" t="s">
        <v>47</v>
      </c>
    </row>
    <row r="3" spans="1:40" x14ac:dyDescent="0.2">
      <c r="A3" s="103"/>
      <c r="B3" s="98" t="s">
        <v>56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108" t="s">
        <v>48</v>
      </c>
      <c r="O3" s="101" t="s">
        <v>75</v>
      </c>
      <c r="P3" s="101"/>
      <c r="Q3" s="101"/>
      <c r="R3" s="101"/>
      <c r="S3" s="101"/>
      <c r="T3" s="101"/>
      <c r="U3" s="101"/>
      <c r="V3" s="108" t="s">
        <v>57</v>
      </c>
      <c r="W3" s="98"/>
      <c r="X3" s="98"/>
      <c r="Y3" s="99"/>
    </row>
    <row r="4" spans="1:40" s="51" customFormat="1" x14ac:dyDescent="0.2">
      <c r="A4" s="104"/>
      <c r="B4" s="2" t="s">
        <v>93</v>
      </c>
      <c r="C4" s="2" t="s">
        <v>94</v>
      </c>
      <c r="D4" s="2" t="s">
        <v>95</v>
      </c>
      <c r="E4" s="2" t="s">
        <v>77</v>
      </c>
      <c r="F4" s="2" t="s">
        <v>78</v>
      </c>
      <c r="G4" s="2" t="s">
        <v>76</v>
      </c>
      <c r="H4" s="2" t="s">
        <v>79</v>
      </c>
      <c r="I4" s="41" t="s">
        <v>82</v>
      </c>
      <c r="J4" s="39" t="s">
        <v>80</v>
      </c>
      <c r="K4" s="39" t="s">
        <v>81</v>
      </c>
      <c r="L4" s="39" t="s">
        <v>96</v>
      </c>
      <c r="M4" s="5" t="s">
        <v>46</v>
      </c>
      <c r="N4" s="109"/>
      <c r="O4" s="1" t="s">
        <v>83</v>
      </c>
      <c r="P4" s="41" t="s">
        <v>92</v>
      </c>
      <c r="Q4" s="41" t="s">
        <v>84</v>
      </c>
      <c r="R4" s="41" t="s">
        <v>85</v>
      </c>
      <c r="S4" s="2" t="s">
        <v>86</v>
      </c>
      <c r="T4" s="39" t="s">
        <v>90</v>
      </c>
      <c r="U4" s="5" t="s">
        <v>46</v>
      </c>
      <c r="V4" s="109"/>
      <c r="W4" s="3" t="s">
        <v>46</v>
      </c>
      <c r="X4" s="4" t="s">
        <v>47</v>
      </c>
      <c r="Y4" s="100"/>
      <c r="Z4" s="49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</row>
    <row r="5" spans="1:40" ht="13.2" customHeight="1" x14ac:dyDescent="0.2">
      <c r="A5" s="9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10"/>
      <c r="M5" s="9"/>
      <c r="N5" s="9"/>
      <c r="O5" s="6"/>
      <c r="P5" s="8"/>
      <c r="Q5" s="8"/>
      <c r="R5" s="8"/>
      <c r="S5" s="7"/>
      <c r="T5" s="10"/>
      <c r="U5" s="9"/>
      <c r="V5" s="10"/>
      <c r="W5" s="9"/>
      <c r="X5" s="9"/>
      <c r="Y5" s="52"/>
    </row>
    <row r="6" spans="1:40" ht="13.2" customHeight="1" x14ac:dyDescent="0.2">
      <c r="A6" s="9" t="s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L6" s="10"/>
      <c r="M6" s="9"/>
      <c r="N6" s="9"/>
      <c r="O6" s="6"/>
      <c r="P6" s="8"/>
      <c r="Q6" s="8"/>
      <c r="R6" s="8"/>
      <c r="S6" s="7"/>
      <c r="T6" s="10"/>
      <c r="U6" s="9"/>
      <c r="V6" s="10"/>
      <c r="W6" s="9"/>
      <c r="X6" s="9"/>
      <c r="Y6" s="52"/>
    </row>
    <row r="7" spans="1:40" ht="13.2" customHeight="1" x14ac:dyDescent="0.2">
      <c r="A7" s="53" t="s">
        <v>2</v>
      </c>
      <c r="B7" s="12"/>
      <c r="C7" s="12"/>
      <c r="D7" s="12"/>
      <c r="E7" s="13"/>
      <c r="F7" s="13"/>
      <c r="G7" s="13"/>
      <c r="H7" s="12"/>
      <c r="I7" s="12"/>
      <c r="J7" s="12"/>
      <c r="K7" s="12"/>
      <c r="L7" s="16"/>
      <c r="M7" s="15"/>
      <c r="N7" s="20"/>
      <c r="O7" s="11"/>
      <c r="P7" s="14"/>
      <c r="Q7" s="14"/>
      <c r="R7" s="14"/>
      <c r="S7" s="12"/>
      <c r="T7" s="16"/>
      <c r="U7" s="15"/>
      <c r="V7" s="16"/>
      <c r="W7" s="15"/>
      <c r="X7" s="15"/>
      <c r="Y7" s="54"/>
    </row>
    <row r="8" spans="1:40" ht="13.2" customHeight="1" x14ac:dyDescent="0.2">
      <c r="A8" s="55" t="s">
        <v>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21"/>
      <c r="M8" s="20"/>
      <c r="N8" s="20"/>
      <c r="O8" s="17"/>
      <c r="P8" s="19"/>
      <c r="Q8" s="19"/>
      <c r="R8" s="19"/>
      <c r="S8" s="18"/>
      <c r="T8" s="21"/>
      <c r="U8" s="20"/>
      <c r="V8" s="21"/>
      <c r="W8" s="20"/>
      <c r="X8" s="20"/>
      <c r="Y8" s="56"/>
    </row>
    <row r="9" spans="1:40" ht="13.2" customHeight="1" x14ac:dyDescent="0.2">
      <c r="A9" s="55" t="s">
        <v>51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21"/>
      <c r="M9" s="20">
        <v>375000</v>
      </c>
      <c r="N9" s="20">
        <f t="shared" ref="N9:N25" si="0">SUM(B9:M9)</f>
        <v>375000</v>
      </c>
      <c r="O9" s="17"/>
      <c r="P9" s="19"/>
      <c r="Q9" s="19"/>
      <c r="R9" s="19"/>
      <c r="S9" s="18"/>
      <c r="T9" s="21"/>
      <c r="U9" s="20">
        <v>225000</v>
      </c>
      <c r="V9" s="21">
        <f t="shared" ref="V9:V25" si="1">SUM(O9:U9)</f>
        <v>225000</v>
      </c>
      <c r="W9" s="20">
        <v>150000</v>
      </c>
      <c r="X9" s="20">
        <f>SUM(W9:W9)</f>
        <v>150000</v>
      </c>
      <c r="Y9" s="56">
        <f t="shared" ref="Y9:Y24" si="2">SUM(N9+V9+X9)</f>
        <v>750000</v>
      </c>
    </row>
    <row r="10" spans="1:40" ht="12.75" customHeight="1" x14ac:dyDescent="0.2">
      <c r="A10" s="55" t="s">
        <v>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21"/>
      <c r="M10" s="20"/>
      <c r="N10" s="20">
        <f t="shared" si="0"/>
        <v>0</v>
      </c>
      <c r="O10" s="17"/>
      <c r="P10" s="19"/>
      <c r="Q10" s="19"/>
      <c r="R10" s="19"/>
      <c r="S10" s="18"/>
      <c r="T10" s="21"/>
      <c r="U10" s="20"/>
      <c r="V10" s="21"/>
      <c r="W10" s="20"/>
      <c r="X10" s="20"/>
      <c r="Y10" s="56"/>
    </row>
    <row r="11" spans="1:40" ht="13.2" customHeight="1" x14ac:dyDescent="0.2">
      <c r="A11" s="55" t="s">
        <v>8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21"/>
      <c r="M11" s="20">
        <v>2320000</v>
      </c>
      <c r="N11" s="20">
        <f t="shared" si="0"/>
        <v>2320000</v>
      </c>
      <c r="O11" s="17"/>
      <c r="P11" s="19"/>
      <c r="Q11" s="19"/>
      <c r="R11" s="19"/>
      <c r="S11" s="18"/>
      <c r="T11" s="21"/>
      <c r="U11" s="20">
        <v>1392000</v>
      </c>
      <c r="V11" s="21">
        <f t="shared" si="1"/>
        <v>1392000</v>
      </c>
      <c r="W11" s="20">
        <v>928000</v>
      </c>
      <c r="X11" s="20">
        <f>SUM(W11:W11)</f>
        <v>928000</v>
      </c>
      <c r="Y11" s="56">
        <f t="shared" si="2"/>
        <v>4640000</v>
      </c>
    </row>
    <row r="12" spans="1:40" ht="13.2" customHeight="1" x14ac:dyDescent="0.2">
      <c r="A12" s="55" t="s">
        <v>49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21"/>
      <c r="M12" s="20">
        <v>225000</v>
      </c>
      <c r="N12" s="20">
        <f t="shared" si="0"/>
        <v>225000</v>
      </c>
      <c r="O12" s="17"/>
      <c r="P12" s="19"/>
      <c r="Q12" s="19"/>
      <c r="R12" s="19"/>
      <c r="S12" s="18"/>
      <c r="T12" s="21"/>
      <c r="U12" s="20">
        <v>135000</v>
      </c>
      <c r="V12" s="21">
        <f t="shared" si="1"/>
        <v>135000</v>
      </c>
      <c r="W12" s="20">
        <v>90000</v>
      </c>
      <c r="X12" s="20">
        <f>SUM(W12:W12)</f>
        <v>90000</v>
      </c>
      <c r="Y12" s="56">
        <f t="shared" si="2"/>
        <v>450000</v>
      </c>
    </row>
    <row r="13" spans="1:40" ht="13.2" customHeight="1" x14ac:dyDescent="0.2">
      <c r="A13" s="55" t="s">
        <v>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21"/>
      <c r="M13" s="20">
        <v>90000</v>
      </c>
      <c r="N13" s="20">
        <f t="shared" si="0"/>
        <v>90000</v>
      </c>
      <c r="O13" s="17"/>
      <c r="P13" s="19"/>
      <c r="Q13" s="19"/>
      <c r="R13" s="19"/>
      <c r="S13" s="18"/>
      <c r="T13" s="21"/>
      <c r="U13" s="20">
        <v>54000</v>
      </c>
      <c r="V13" s="21">
        <f t="shared" si="1"/>
        <v>54000</v>
      </c>
      <c r="W13" s="20">
        <v>36000</v>
      </c>
      <c r="X13" s="20">
        <f>SUM(W13:W13)</f>
        <v>36000</v>
      </c>
      <c r="Y13" s="56">
        <f t="shared" si="2"/>
        <v>180000</v>
      </c>
    </row>
    <row r="14" spans="1:40" ht="13.2" customHeight="1" x14ac:dyDescent="0.2">
      <c r="A14" s="55" t="s">
        <v>10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21"/>
      <c r="M14" s="20"/>
      <c r="N14" s="20">
        <f t="shared" si="0"/>
        <v>0</v>
      </c>
      <c r="O14" s="17"/>
      <c r="P14" s="19"/>
      <c r="Q14" s="19"/>
      <c r="R14" s="19"/>
      <c r="S14" s="18"/>
      <c r="T14" s="21"/>
      <c r="U14" s="20"/>
      <c r="V14" s="21"/>
      <c r="W14" s="20"/>
      <c r="X14" s="20"/>
      <c r="Y14" s="56"/>
    </row>
    <row r="15" spans="1:40" ht="13.2" customHeight="1" x14ac:dyDescent="0.2">
      <c r="A15" s="55" t="s">
        <v>74</v>
      </c>
      <c r="B15" s="18"/>
      <c r="C15" s="18"/>
      <c r="D15" s="18"/>
      <c r="E15" s="18"/>
      <c r="F15" s="18"/>
      <c r="G15" s="18"/>
      <c r="H15" s="18">
        <v>410000</v>
      </c>
      <c r="I15" s="18"/>
      <c r="J15" s="18"/>
      <c r="K15" s="18"/>
      <c r="L15" s="21"/>
      <c r="M15" s="20"/>
      <c r="N15" s="20">
        <f t="shared" si="0"/>
        <v>410000</v>
      </c>
      <c r="O15" s="17">
        <v>615000</v>
      </c>
      <c r="P15" s="19"/>
      <c r="Q15" s="19"/>
      <c r="R15" s="19"/>
      <c r="S15" s="18">
        <v>615000</v>
      </c>
      <c r="T15" s="21"/>
      <c r="U15" s="20"/>
      <c r="V15" s="21">
        <f t="shared" si="1"/>
        <v>1230000</v>
      </c>
      <c r="W15" s="20"/>
      <c r="X15" s="20"/>
      <c r="Y15" s="56">
        <f t="shared" si="2"/>
        <v>1640000</v>
      </c>
    </row>
    <row r="16" spans="1:40" ht="13.2" customHeight="1" x14ac:dyDescent="0.2">
      <c r="A16" s="55" t="s">
        <v>73</v>
      </c>
      <c r="B16" s="18"/>
      <c r="C16" s="18"/>
      <c r="D16" s="18"/>
      <c r="E16" s="18"/>
      <c r="F16" s="18">
        <v>85000</v>
      </c>
      <c r="G16" s="18"/>
      <c r="H16" s="18">
        <v>1600000</v>
      </c>
      <c r="I16" s="18"/>
      <c r="J16" s="18"/>
      <c r="K16" s="18"/>
      <c r="L16" s="21"/>
      <c r="M16" s="20"/>
      <c r="N16" s="20">
        <f t="shared" si="0"/>
        <v>1685000</v>
      </c>
      <c r="O16" s="17">
        <v>250000</v>
      </c>
      <c r="P16" s="19"/>
      <c r="Q16" s="19"/>
      <c r="R16" s="19"/>
      <c r="S16" s="18"/>
      <c r="T16" s="21"/>
      <c r="U16" s="20"/>
      <c r="V16" s="21">
        <f t="shared" si="1"/>
        <v>250000</v>
      </c>
      <c r="W16" s="20"/>
      <c r="X16" s="20"/>
      <c r="Y16" s="56">
        <f t="shared" si="2"/>
        <v>1935000</v>
      </c>
      <c r="Z16" s="57"/>
    </row>
    <row r="17" spans="1:26" ht="13.2" customHeight="1" x14ac:dyDescent="0.2">
      <c r="A17" s="55" t="s">
        <v>11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21"/>
      <c r="M17" s="20"/>
      <c r="N17" s="20">
        <f t="shared" si="0"/>
        <v>0</v>
      </c>
      <c r="O17" s="17"/>
      <c r="P17" s="19"/>
      <c r="Q17" s="19"/>
      <c r="R17" s="19"/>
      <c r="S17" s="18"/>
      <c r="T17" s="21"/>
      <c r="U17" s="20"/>
      <c r="V17" s="21">
        <f t="shared" si="1"/>
        <v>0</v>
      </c>
      <c r="W17" s="20"/>
      <c r="X17" s="20"/>
      <c r="Y17" s="56">
        <f t="shared" si="2"/>
        <v>0</v>
      </c>
      <c r="Z17" s="57"/>
    </row>
    <row r="18" spans="1:26" ht="13.2" customHeight="1" x14ac:dyDescent="0.2">
      <c r="A18" s="55" t="s">
        <v>88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21"/>
      <c r="M18" s="20">
        <v>82000</v>
      </c>
      <c r="N18" s="20">
        <f t="shared" si="0"/>
        <v>82000</v>
      </c>
      <c r="O18" s="17"/>
      <c r="P18" s="19"/>
      <c r="Q18" s="19"/>
      <c r="R18" s="19"/>
      <c r="S18" s="18"/>
      <c r="T18" s="21"/>
      <c r="U18" s="20"/>
      <c r="V18" s="21">
        <f t="shared" si="1"/>
        <v>0</v>
      </c>
      <c r="W18" s="20"/>
      <c r="X18" s="20"/>
      <c r="Y18" s="56">
        <f t="shared" si="2"/>
        <v>82000</v>
      </c>
    </row>
    <row r="19" spans="1:26" ht="12.75" customHeight="1" x14ac:dyDescent="0.2">
      <c r="A19" s="55" t="s">
        <v>12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21"/>
      <c r="M19" s="20"/>
      <c r="N19" s="20">
        <f t="shared" si="0"/>
        <v>0</v>
      </c>
      <c r="O19" s="17"/>
      <c r="P19" s="19"/>
      <c r="Q19" s="19"/>
      <c r="R19" s="19"/>
      <c r="S19" s="18"/>
      <c r="T19" s="21"/>
      <c r="U19" s="20"/>
      <c r="V19" s="21"/>
      <c r="W19" s="20"/>
      <c r="X19" s="20"/>
      <c r="Y19" s="56">
        <f t="shared" si="2"/>
        <v>0</v>
      </c>
      <c r="Z19" s="57"/>
    </row>
    <row r="20" spans="1:26" ht="13.2" customHeight="1" x14ac:dyDescent="0.2">
      <c r="A20" s="55" t="s">
        <v>50</v>
      </c>
      <c r="B20" s="18"/>
      <c r="C20" s="18"/>
      <c r="D20" s="18"/>
      <c r="E20" s="18"/>
      <c r="F20" s="18">
        <v>565000</v>
      </c>
      <c r="G20" s="18"/>
      <c r="H20" s="18"/>
      <c r="I20" s="18"/>
      <c r="J20" s="18"/>
      <c r="K20" s="18"/>
      <c r="L20" s="21"/>
      <c r="M20" s="20">
        <v>700000</v>
      </c>
      <c r="N20" s="20">
        <f t="shared" si="0"/>
        <v>1265000</v>
      </c>
      <c r="O20" s="17"/>
      <c r="P20" s="19"/>
      <c r="Q20" s="19"/>
      <c r="R20" s="19"/>
      <c r="S20" s="18"/>
      <c r="T20" s="21"/>
      <c r="U20" s="20"/>
      <c r="V20" s="21">
        <f t="shared" si="1"/>
        <v>0</v>
      </c>
      <c r="W20" s="20"/>
      <c r="X20" s="20"/>
      <c r="Y20" s="56">
        <f t="shared" si="2"/>
        <v>1265000</v>
      </c>
      <c r="Z20" s="57"/>
    </row>
    <row r="21" spans="1:26" ht="13.2" customHeight="1" x14ac:dyDescent="0.2">
      <c r="A21" s="55" t="s">
        <v>13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21"/>
      <c r="M21" s="20"/>
      <c r="N21" s="20">
        <f t="shared" si="0"/>
        <v>0</v>
      </c>
      <c r="O21" s="17"/>
      <c r="P21" s="19"/>
      <c r="Q21" s="19"/>
      <c r="R21" s="19"/>
      <c r="S21" s="18"/>
      <c r="T21" s="21"/>
      <c r="U21" s="20"/>
      <c r="V21" s="21"/>
      <c r="W21" s="20"/>
      <c r="X21" s="20"/>
      <c r="Y21" s="56">
        <f t="shared" si="2"/>
        <v>0</v>
      </c>
    </row>
    <row r="22" spans="1:26" ht="13.2" customHeight="1" x14ac:dyDescent="0.2">
      <c r="A22" s="5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21"/>
      <c r="M22" s="20"/>
      <c r="N22" s="20">
        <f t="shared" si="0"/>
        <v>0</v>
      </c>
      <c r="O22" s="17"/>
      <c r="P22" s="19"/>
      <c r="Q22" s="19"/>
      <c r="R22" s="19"/>
      <c r="S22" s="18"/>
      <c r="T22" s="21"/>
      <c r="U22" s="20"/>
      <c r="V22" s="21">
        <f t="shared" si="1"/>
        <v>0</v>
      </c>
      <c r="W22" s="20"/>
      <c r="X22" s="20"/>
      <c r="Y22" s="56">
        <f t="shared" si="2"/>
        <v>0</v>
      </c>
    </row>
    <row r="23" spans="1:26" ht="13.2" customHeight="1" x14ac:dyDescent="0.2">
      <c r="A23" s="58" t="s">
        <v>15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30"/>
      <c r="M23" s="25">
        <v>465000</v>
      </c>
      <c r="N23" s="20">
        <f t="shared" si="0"/>
        <v>465000</v>
      </c>
      <c r="O23" s="22"/>
      <c r="P23" s="24"/>
      <c r="Q23" s="24"/>
      <c r="R23" s="24"/>
      <c r="S23" s="23"/>
      <c r="T23" s="30"/>
      <c r="U23" s="25">
        <v>279000</v>
      </c>
      <c r="V23" s="21">
        <f t="shared" si="1"/>
        <v>279000</v>
      </c>
      <c r="W23" s="25">
        <v>186000</v>
      </c>
      <c r="X23" s="20">
        <f>SUM(W23:W23)</f>
        <v>186000</v>
      </c>
      <c r="Y23" s="56">
        <f t="shared" si="2"/>
        <v>930000</v>
      </c>
    </row>
    <row r="24" spans="1:26" ht="13.2" customHeight="1" x14ac:dyDescent="0.2">
      <c r="A24" s="55" t="s">
        <v>59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36"/>
      <c r="M24" s="21"/>
      <c r="N24" s="20">
        <f t="shared" si="0"/>
        <v>0</v>
      </c>
      <c r="O24" s="17"/>
      <c r="P24" s="19"/>
      <c r="Q24" s="19"/>
      <c r="R24" s="19"/>
      <c r="S24" s="18"/>
      <c r="T24" s="21"/>
      <c r="U24" s="20"/>
      <c r="V24" s="21">
        <f t="shared" si="1"/>
        <v>0</v>
      </c>
      <c r="W24" s="20"/>
      <c r="X24" s="20">
        <f>SUM(W24:W24)</f>
        <v>0</v>
      </c>
      <c r="Y24" s="56">
        <f t="shared" si="2"/>
        <v>0</v>
      </c>
    </row>
    <row r="25" spans="1:26" ht="13.2" customHeight="1" x14ac:dyDescent="0.2">
      <c r="A25" s="59" t="s">
        <v>87</v>
      </c>
      <c r="B25" s="31"/>
      <c r="C25" s="31"/>
      <c r="D25" s="31"/>
      <c r="E25" s="31"/>
      <c r="F25" s="31"/>
      <c r="G25" s="31"/>
      <c r="H25" s="31"/>
      <c r="I25" s="32"/>
      <c r="J25" s="33"/>
      <c r="K25" s="31"/>
      <c r="L25" s="33"/>
      <c r="M25" s="34">
        <v>0</v>
      </c>
      <c r="N25" s="20">
        <f t="shared" si="0"/>
        <v>0</v>
      </c>
      <c r="O25" s="35"/>
      <c r="P25" s="32"/>
      <c r="Q25" s="32"/>
      <c r="R25" s="32"/>
      <c r="S25" s="31"/>
      <c r="T25" s="33"/>
      <c r="U25" s="34">
        <v>0</v>
      </c>
      <c r="V25" s="21">
        <f t="shared" si="1"/>
        <v>0</v>
      </c>
      <c r="W25" s="34">
        <v>0</v>
      </c>
      <c r="X25" s="20">
        <f t="shared" ref="X25" si="3">SUM(W25:W25)</f>
        <v>0</v>
      </c>
      <c r="Y25" s="56">
        <f>SUM(N25+V25+X25)</f>
        <v>0</v>
      </c>
    </row>
    <row r="26" spans="1:26" ht="13.2" customHeight="1" x14ac:dyDescent="0.2">
      <c r="A26" s="9" t="s">
        <v>3</v>
      </c>
      <c r="B26" s="26">
        <f t="shared" ref="B26:Y26" si="4">SUM(B8:B25)</f>
        <v>0</v>
      </c>
      <c r="C26" s="26">
        <f t="shared" ref="C26" si="5">SUM(C8:C25)</f>
        <v>0</v>
      </c>
      <c r="D26" s="26">
        <f t="shared" si="4"/>
        <v>0</v>
      </c>
      <c r="E26" s="26">
        <f t="shared" si="4"/>
        <v>0</v>
      </c>
      <c r="F26" s="26">
        <f t="shared" si="4"/>
        <v>650000</v>
      </c>
      <c r="G26" s="26">
        <f t="shared" si="4"/>
        <v>0</v>
      </c>
      <c r="H26" s="26">
        <f t="shared" si="4"/>
        <v>2010000</v>
      </c>
      <c r="I26" s="26">
        <f t="shared" si="4"/>
        <v>0</v>
      </c>
      <c r="J26" s="26">
        <f t="shared" si="4"/>
        <v>0</v>
      </c>
      <c r="K26" s="26">
        <f t="shared" si="4"/>
        <v>0</v>
      </c>
      <c r="L26" s="27">
        <f t="shared" si="4"/>
        <v>0</v>
      </c>
      <c r="M26" s="28">
        <f t="shared" si="4"/>
        <v>4257000</v>
      </c>
      <c r="N26" s="28">
        <f t="shared" si="4"/>
        <v>6917000</v>
      </c>
      <c r="O26" s="37">
        <f t="shared" si="4"/>
        <v>865000</v>
      </c>
      <c r="P26" s="26">
        <f t="shared" si="4"/>
        <v>0</v>
      </c>
      <c r="Q26" s="26">
        <f t="shared" si="4"/>
        <v>0</v>
      </c>
      <c r="R26" s="26">
        <f t="shared" si="4"/>
        <v>0</v>
      </c>
      <c r="S26" s="27">
        <f t="shared" si="4"/>
        <v>615000</v>
      </c>
      <c r="T26" s="40"/>
      <c r="U26" s="28">
        <f t="shared" si="4"/>
        <v>2085000</v>
      </c>
      <c r="V26" s="28">
        <f t="shared" si="4"/>
        <v>3565000</v>
      </c>
      <c r="W26" s="28">
        <f t="shared" si="4"/>
        <v>1390000</v>
      </c>
      <c r="X26" s="28">
        <f t="shared" si="4"/>
        <v>1390000</v>
      </c>
      <c r="Y26" s="28">
        <f t="shared" si="4"/>
        <v>11872000</v>
      </c>
      <c r="Z26" s="57"/>
    </row>
    <row r="27" spans="1:26" ht="13.2" customHeight="1" x14ac:dyDescent="0.2">
      <c r="A27" s="53" t="s">
        <v>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6"/>
      <c r="M27" s="15"/>
      <c r="N27" s="20"/>
      <c r="O27" s="11"/>
      <c r="P27" s="42"/>
      <c r="Q27" s="42"/>
      <c r="R27" s="42"/>
      <c r="S27" s="12"/>
      <c r="T27" s="16"/>
      <c r="U27" s="15"/>
      <c r="V27" s="21"/>
      <c r="W27" s="43"/>
      <c r="X27" s="44"/>
      <c r="Y27" s="54"/>
    </row>
    <row r="28" spans="1:26" ht="13.2" customHeight="1" x14ac:dyDescent="0.2">
      <c r="A28" s="55" t="s">
        <v>16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21"/>
      <c r="M28" s="20"/>
      <c r="N28" s="20"/>
      <c r="O28" s="17"/>
      <c r="P28" s="19"/>
      <c r="Q28" s="19"/>
      <c r="R28" s="19"/>
      <c r="S28" s="18"/>
      <c r="T28" s="21"/>
      <c r="U28" s="20"/>
      <c r="V28" s="21"/>
      <c r="W28" s="45"/>
      <c r="X28" s="20"/>
      <c r="Y28" s="56"/>
    </row>
    <row r="29" spans="1:26" ht="13.2" customHeight="1" x14ac:dyDescent="0.2">
      <c r="A29" s="55" t="s">
        <v>17</v>
      </c>
      <c r="B29" s="18">
        <v>100000</v>
      </c>
      <c r="C29" s="18">
        <v>100000</v>
      </c>
      <c r="D29" s="18">
        <v>200000</v>
      </c>
      <c r="E29" s="18">
        <v>50000</v>
      </c>
      <c r="F29" s="18">
        <v>650000</v>
      </c>
      <c r="G29" s="18">
        <v>121000</v>
      </c>
      <c r="H29" s="18">
        <v>2050000</v>
      </c>
      <c r="I29" s="18">
        <v>50000</v>
      </c>
      <c r="J29" s="18">
        <v>300000</v>
      </c>
      <c r="K29" s="18">
        <v>50000</v>
      </c>
      <c r="L29" s="21">
        <v>300000</v>
      </c>
      <c r="M29" s="20"/>
      <c r="N29" s="20">
        <f t="shared" ref="N29:N49" si="6">SUM(B29:M29)</f>
        <v>3971000</v>
      </c>
      <c r="O29" s="17">
        <v>1000000</v>
      </c>
      <c r="P29" s="19">
        <v>50000</v>
      </c>
      <c r="Q29" s="19">
        <v>150000</v>
      </c>
      <c r="R29" s="19">
        <v>100000</v>
      </c>
      <c r="S29" s="18">
        <v>650000</v>
      </c>
      <c r="T29" s="21"/>
      <c r="U29" s="20"/>
      <c r="V29" s="21">
        <f t="shared" ref="V29:V48" si="7">SUM(O29:U29)</f>
        <v>1950000</v>
      </c>
      <c r="W29" s="45"/>
      <c r="X29" s="20"/>
      <c r="Y29" s="56">
        <f t="shared" ref="Y29:Y69" si="8">SUM(N29+V29+X29)</f>
        <v>5921000</v>
      </c>
    </row>
    <row r="30" spans="1:26" ht="13.2" customHeight="1" x14ac:dyDescent="0.2">
      <c r="A30" s="55" t="s">
        <v>18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21"/>
      <c r="M30" s="20"/>
      <c r="N30" s="20">
        <f t="shared" si="6"/>
        <v>0</v>
      </c>
      <c r="O30" s="17"/>
      <c r="P30" s="19"/>
      <c r="Q30" s="19"/>
      <c r="R30" s="19"/>
      <c r="S30" s="18"/>
      <c r="T30" s="21">
        <v>500000</v>
      </c>
      <c r="U30" s="20"/>
      <c r="V30" s="21">
        <f t="shared" si="7"/>
        <v>500000</v>
      </c>
      <c r="W30" s="45"/>
      <c r="X30" s="20"/>
      <c r="Y30" s="56">
        <f t="shared" si="8"/>
        <v>500000</v>
      </c>
    </row>
    <row r="31" spans="1:26" ht="13.2" customHeight="1" x14ac:dyDescent="0.2">
      <c r="A31" s="55" t="s">
        <v>19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21"/>
      <c r="M31" s="20"/>
      <c r="N31" s="20">
        <f t="shared" si="6"/>
        <v>0</v>
      </c>
      <c r="O31" s="17"/>
      <c r="P31" s="19"/>
      <c r="Q31" s="19"/>
      <c r="R31" s="19"/>
      <c r="S31" s="18"/>
      <c r="T31" s="21"/>
      <c r="U31" s="20"/>
      <c r="V31" s="21">
        <f t="shared" si="7"/>
        <v>0</v>
      </c>
      <c r="W31" s="45"/>
      <c r="X31" s="20"/>
      <c r="Y31" s="56">
        <f t="shared" si="8"/>
        <v>0</v>
      </c>
    </row>
    <row r="32" spans="1:26" ht="13.2" customHeight="1" x14ac:dyDescent="0.2">
      <c r="A32" s="55" t="s">
        <v>89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21"/>
      <c r="M32" s="20"/>
      <c r="N32" s="20">
        <f t="shared" si="6"/>
        <v>0</v>
      </c>
      <c r="O32" s="17"/>
      <c r="P32" s="19"/>
      <c r="Q32" s="19"/>
      <c r="R32" s="19"/>
      <c r="S32" s="18"/>
      <c r="T32" s="21"/>
      <c r="U32" s="20"/>
      <c r="V32" s="21">
        <f t="shared" si="7"/>
        <v>0</v>
      </c>
      <c r="W32" s="45"/>
      <c r="X32" s="20"/>
      <c r="Y32" s="56">
        <f t="shared" si="8"/>
        <v>0</v>
      </c>
    </row>
    <row r="33" spans="1:28" ht="13.2" customHeight="1" x14ac:dyDescent="0.2">
      <c r="A33" s="55" t="s">
        <v>20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21"/>
      <c r="M33" s="20"/>
      <c r="N33" s="20">
        <f t="shared" si="6"/>
        <v>0</v>
      </c>
      <c r="O33" s="17"/>
      <c r="P33" s="19"/>
      <c r="Q33" s="19"/>
      <c r="R33" s="19"/>
      <c r="S33" s="18"/>
      <c r="T33" s="21"/>
      <c r="U33" s="20"/>
      <c r="V33" s="21">
        <f t="shared" si="7"/>
        <v>0</v>
      </c>
      <c r="W33" s="45"/>
      <c r="X33" s="20"/>
      <c r="Y33" s="56">
        <f t="shared" si="8"/>
        <v>0</v>
      </c>
    </row>
    <row r="34" spans="1:28" ht="13.2" customHeight="1" x14ac:dyDescent="0.2">
      <c r="A34" s="55" t="s">
        <v>21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21"/>
      <c r="M34" s="20"/>
      <c r="N34" s="20">
        <f t="shared" si="6"/>
        <v>0</v>
      </c>
      <c r="O34" s="17"/>
      <c r="P34" s="19"/>
      <c r="Q34" s="19"/>
      <c r="R34" s="19"/>
      <c r="S34" s="18"/>
      <c r="T34" s="21"/>
      <c r="U34" s="20"/>
      <c r="V34" s="21">
        <f t="shared" si="7"/>
        <v>0</v>
      </c>
      <c r="W34" s="45"/>
      <c r="X34" s="20"/>
      <c r="Y34" s="56">
        <f t="shared" si="8"/>
        <v>0</v>
      </c>
    </row>
    <row r="35" spans="1:28" ht="12.75" customHeight="1" x14ac:dyDescent="0.2">
      <c r="A35" s="55" t="s">
        <v>23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21"/>
      <c r="M35" s="20"/>
      <c r="N35" s="20">
        <f t="shared" si="6"/>
        <v>0</v>
      </c>
      <c r="O35" s="17"/>
      <c r="P35" s="19"/>
      <c r="Q35" s="19"/>
      <c r="R35" s="19"/>
      <c r="S35" s="18"/>
      <c r="T35" s="21"/>
      <c r="U35" s="20"/>
      <c r="V35" s="21">
        <f t="shared" si="7"/>
        <v>0</v>
      </c>
      <c r="W35" s="45"/>
      <c r="X35" s="20"/>
      <c r="Y35" s="56">
        <f t="shared" si="8"/>
        <v>0</v>
      </c>
    </row>
    <row r="36" spans="1:28" ht="13.2" customHeight="1" x14ac:dyDescent="0.2">
      <c r="A36" s="55" t="s">
        <v>24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21"/>
      <c r="M36" s="20"/>
      <c r="N36" s="20">
        <f t="shared" si="6"/>
        <v>0</v>
      </c>
      <c r="O36" s="17"/>
      <c r="P36" s="19"/>
      <c r="Q36" s="19"/>
      <c r="R36" s="19"/>
      <c r="S36" s="18"/>
      <c r="T36" s="21"/>
      <c r="U36" s="20"/>
      <c r="V36" s="21">
        <f t="shared" si="7"/>
        <v>0</v>
      </c>
      <c r="W36" s="45"/>
      <c r="X36" s="20"/>
      <c r="Y36" s="56">
        <f t="shared" si="8"/>
        <v>0</v>
      </c>
    </row>
    <row r="37" spans="1:28" ht="13.2" customHeight="1" x14ac:dyDescent="0.2">
      <c r="A37" s="55" t="s">
        <v>25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21"/>
      <c r="M37" s="20"/>
      <c r="N37" s="20">
        <f t="shared" si="6"/>
        <v>0</v>
      </c>
      <c r="O37" s="17"/>
      <c r="P37" s="19"/>
      <c r="Q37" s="19"/>
      <c r="R37" s="19"/>
      <c r="S37" s="18"/>
      <c r="T37" s="21"/>
      <c r="U37" s="20"/>
      <c r="V37" s="21">
        <f t="shared" si="7"/>
        <v>0</v>
      </c>
      <c r="W37" s="45"/>
      <c r="X37" s="20"/>
      <c r="Y37" s="56">
        <f t="shared" si="8"/>
        <v>0</v>
      </c>
      <c r="Z37" s="57"/>
    </row>
    <row r="38" spans="1:28" ht="13.2" customHeight="1" x14ac:dyDescent="0.2">
      <c r="A38" s="55" t="s">
        <v>62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21"/>
      <c r="M38" s="20">
        <v>718200</v>
      </c>
      <c r="N38" s="20">
        <f t="shared" si="6"/>
        <v>718200</v>
      </c>
      <c r="O38" s="17"/>
      <c r="P38" s="19"/>
      <c r="Q38" s="19"/>
      <c r="R38" s="19"/>
      <c r="S38" s="18"/>
      <c r="T38" s="21"/>
      <c r="U38" s="20">
        <v>205200</v>
      </c>
      <c r="V38" s="21">
        <f t="shared" si="7"/>
        <v>205200</v>
      </c>
      <c r="W38" s="45"/>
      <c r="X38" s="20"/>
      <c r="Y38" s="56">
        <f t="shared" si="8"/>
        <v>923400</v>
      </c>
      <c r="AA38" s="60"/>
      <c r="AB38" s="60"/>
    </row>
    <row r="39" spans="1:28" ht="13.2" customHeight="1" x14ac:dyDescent="0.2">
      <c r="A39" s="55" t="s">
        <v>61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21"/>
      <c r="M39" s="20">
        <v>245700</v>
      </c>
      <c r="N39" s="20">
        <f t="shared" si="6"/>
        <v>245700</v>
      </c>
      <c r="O39" s="17"/>
      <c r="P39" s="19"/>
      <c r="Q39" s="19"/>
      <c r="R39" s="19"/>
      <c r="S39" s="18"/>
      <c r="T39" s="21"/>
      <c r="U39" s="20">
        <v>70200</v>
      </c>
      <c r="V39" s="21">
        <f t="shared" si="7"/>
        <v>70200</v>
      </c>
      <c r="W39" s="45"/>
      <c r="X39" s="20"/>
      <c r="Y39" s="56">
        <f t="shared" si="8"/>
        <v>315900</v>
      </c>
      <c r="AA39" s="60"/>
      <c r="AB39" s="60"/>
    </row>
    <row r="40" spans="1:28" ht="13.2" customHeight="1" x14ac:dyDescent="0.2">
      <c r="A40" s="55" t="s">
        <v>68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21"/>
      <c r="M40" s="20">
        <v>210000</v>
      </c>
      <c r="N40" s="20">
        <f t="shared" si="6"/>
        <v>210000</v>
      </c>
      <c r="O40" s="17"/>
      <c r="P40" s="19"/>
      <c r="Q40" s="19"/>
      <c r="R40" s="19"/>
      <c r="S40" s="18"/>
      <c r="T40" s="21"/>
      <c r="U40" s="20">
        <v>60000</v>
      </c>
      <c r="V40" s="21">
        <f t="shared" si="7"/>
        <v>60000</v>
      </c>
      <c r="W40" s="45"/>
      <c r="X40" s="20"/>
      <c r="Y40" s="56">
        <f t="shared" si="8"/>
        <v>270000</v>
      </c>
      <c r="AA40" s="60"/>
      <c r="AB40" s="60"/>
    </row>
    <row r="41" spans="1:28" ht="13.2" customHeight="1" x14ac:dyDescent="0.2">
      <c r="A41" s="55" t="s">
        <v>63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21"/>
      <c r="M41" s="20">
        <v>11860</v>
      </c>
      <c r="N41" s="20">
        <f t="shared" si="6"/>
        <v>11860</v>
      </c>
      <c r="O41" s="17"/>
      <c r="P41" s="19"/>
      <c r="Q41" s="19"/>
      <c r="R41" s="19"/>
      <c r="S41" s="18"/>
      <c r="T41" s="21"/>
      <c r="U41" s="20">
        <v>3388</v>
      </c>
      <c r="V41" s="21">
        <f t="shared" si="7"/>
        <v>3388</v>
      </c>
      <c r="W41" s="45"/>
      <c r="X41" s="20"/>
      <c r="Y41" s="56">
        <f t="shared" si="8"/>
        <v>15248</v>
      </c>
      <c r="AA41" s="60"/>
      <c r="AB41" s="60"/>
    </row>
    <row r="42" spans="1:28" ht="13.2" customHeight="1" x14ac:dyDescent="0.2">
      <c r="A42" s="55" t="s">
        <v>64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21"/>
      <c r="M42" s="20">
        <v>350000</v>
      </c>
      <c r="N42" s="20">
        <f t="shared" si="6"/>
        <v>350000</v>
      </c>
      <c r="O42" s="17"/>
      <c r="P42" s="19"/>
      <c r="Q42" s="19"/>
      <c r="R42" s="19"/>
      <c r="S42" s="18"/>
      <c r="T42" s="21"/>
      <c r="U42" s="20">
        <v>10000</v>
      </c>
      <c r="V42" s="21">
        <f t="shared" si="7"/>
        <v>10000</v>
      </c>
      <c r="W42" s="45"/>
      <c r="X42" s="20"/>
      <c r="Y42" s="56">
        <v>369000</v>
      </c>
      <c r="AA42" s="60"/>
      <c r="AB42" s="60"/>
    </row>
    <row r="43" spans="1:28" ht="13.2" customHeight="1" x14ac:dyDescent="0.2">
      <c r="A43" s="55" t="s">
        <v>65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21"/>
      <c r="M43" s="20">
        <v>77000</v>
      </c>
      <c r="N43" s="20">
        <f t="shared" si="6"/>
        <v>77000</v>
      </c>
      <c r="O43" s="17"/>
      <c r="P43" s="19"/>
      <c r="Q43" s="19"/>
      <c r="R43" s="19"/>
      <c r="S43" s="18"/>
      <c r="T43" s="21"/>
      <c r="U43" s="20">
        <v>22000</v>
      </c>
      <c r="V43" s="21">
        <f t="shared" si="7"/>
        <v>22000</v>
      </c>
      <c r="W43" s="45"/>
      <c r="X43" s="20"/>
      <c r="Y43" s="56">
        <f t="shared" si="8"/>
        <v>99000</v>
      </c>
      <c r="AA43" s="60"/>
      <c r="AB43" s="60"/>
    </row>
    <row r="44" spans="1:28" ht="13.2" customHeight="1" x14ac:dyDescent="0.2">
      <c r="A44" s="55" t="s">
        <v>33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21"/>
      <c r="M44" s="20">
        <v>427000</v>
      </c>
      <c r="N44" s="20">
        <f t="shared" si="6"/>
        <v>427000</v>
      </c>
      <c r="O44" s="17"/>
      <c r="P44" s="19"/>
      <c r="Q44" s="19"/>
      <c r="R44" s="19"/>
      <c r="S44" s="18"/>
      <c r="T44" s="21"/>
      <c r="U44" s="20">
        <v>122000</v>
      </c>
      <c r="V44" s="21">
        <f t="shared" si="7"/>
        <v>122000</v>
      </c>
      <c r="W44" s="45"/>
      <c r="X44" s="20"/>
      <c r="Y44" s="56">
        <f t="shared" si="8"/>
        <v>549000</v>
      </c>
      <c r="AA44" s="60"/>
      <c r="AB44" s="60"/>
    </row>
    <row r="45" spans="1:28" ht="13.2" customHeight="1" x14ac:dyDescent="0.2">
      <c r="A45" s="55" t="s">
        <v>66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21"/>
      <c r="M45" s="20"/>
      <c r="N45" s="20">
        <f t="shared" si="6"/>
        <v>0</v>
      </c>
      <c r="O45" s="17"/>
      <c r="P45" s="19"/>
      <c r="Q45" s="19"/>
      <c r="R45" s="19"/>
      <c r="S45" s="18"/>
      <c r="T45" s="21"/>
      <c r="U45" s="20"/>
      <c r="V45" s="21">
        <f t="shared" si="7"/>
        <v>0</v>
      </c>
      <c r="W45" s="45"/>
      <c r="X45" s="20"/>
      <c r="Y45" s="56">
        <f t="shared" si="8"/>
        <v>0</v>
      </c>
      <c r="AA45" s="60"/>
      <c r="AB45" s="60"/>
    </row>
    <row r="46" spans="1:28" ht="13.2" customHeight="1" x14ac:dyDescent="0.2">
      <c r="A46" s="55" t="s">
        <v>70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21"/>
      <c r="M46" s="20">
        <v>140000</v>
      </c>
      <c r="N46" s="20">
        <f t="shared" si="6"/>
        <v>140000</v>
      </c>
      <c r="O46" s="17"/>
      <c r="P46" s="19"/>
      <c r="Q46" s="19"/>
      <c r="R46" s="19"/>
      <c r="S46" s="18"/>
      <c r="T46" s="21"/>
      <c r="U46" s="20">
        <v>40000</v>
      </c>
      <c r="V46" s="21">
        <f t="shared" si="7"/>
        <v>40000</v>
      </c>
      <c r="W46" s="45"/>
      <c r="X46" s="20"/>
      <c r="Y46" s="56">
        <f t="shared" si="8"/>
        <v>180000</v>
      </c>
      <c r="AA46" s="60"/>
      <c r="AB46" s="60"/>
    </row>
    <row r="47" spans="1:28" ht="13.2" customHeight="1" x14ac:dyDescent="0.2">
      <c r="A47" s="55" t="s">
        <v>22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21"/>
      <c r="M47" s="20">
        <v>210000</v>
      </c>
      <c r="N47" s="20">
        <f t="shared" si="6"/>
        <v>210000</v>
      </c>
      <c r="O47" s="17"/>
      <c r="P47" s="19"/>
      <c r="Q47" s="19"/>
      <c r="R47" s="19"/>
      <c r="S47" s="18"/>
      <c r="T47" s="21"/>
      <c r="U47" s="20">
        <v>60000</v>
      </c>
      <c r="V47" s="21">
        <f t="shared" si="7"/>
        <v>60000</v>
      </c>
      <c r="W47" s="45"/>
      <c r="X47" s="20"/>
      <c r="Y47" s="56">
        <f t="shared" si="8"/>
        <v>270000</v>
      </c>
      <c r="AA47" s="60"/>
      <c r="AB47" s="60"/>
    </row>
    <row r="48" spans="1:28" ht="13.2" customHeight="1" x14ac:dyDescent="0.2">
      <c r="A48" s="55" t="s">
        <v>26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21"/>
      <c r="M48" s="20">
        <v>52500</v>
      </c>
      <c r="N48" s="20">
        <f t="shared" si="6"/>
        <v>52500</v>
      </c>
      <c r="O48" s="17"/>
      <c r="P48" s="19"/>
      <c r="Q48" s="19"/>
      <c r="R48" s="19"/>
      <c r="S48" s="18"/>
      <c r="T48" s="21"/>
      <c r="U48" s="20">
        <v>15000</v>
      </c>
      <c r="V48" s="21">
        <f t="shared" si="7"/>
        <v>15000</v>
      </c>
      <c r="W48" s="45"/>
      <c r="X48" s="20"/>
      <c r="Y48" s="56">
        <f t="shared" si="8"/>
        <v>67500</v>
      </c>
      <c r="AA48" s="60"/>
      <c r="AB48" s="60"/>
    </row>
    <row r="49" spans="1:28" ht="13.2" customHeight="1" x14ac:dyDescent="0.2">
      <c r="A49" s="55" t="s">
        <v>69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21"/>
      <c r="M49" s="20">
        <v>21000</v>
      </c>
      <c r="N49" s="20">
        <f t="shared" si="6"/>
        <v>21000</v>
      </c>
      <c r="O49" s="17"/>
      <c r="P49" s="19"/>
      <c r="Q49" s="19"/>
      <c r="R49" s="19"/>
      <c r="S49" s="18"/>
      <c r="T49" s="21"/>
      <c r="U49" s="20">
        <v>6000</v>
      </c>
      <c r="V49" s="21">
        <f>SUM(O49:U49)</f>
        <v>6000</v>
      </c>
      <c r="W49" s="45"/>
      <c r="X49" s="20"/>
      <c r="Y49" s="56">
        <f t="shared" si="8"/>
        <v>27000</v>
      </c>
      <c r="Z49" s="57"/>
      <c r="AA49" s="60"/>
      <c r="AB49" s="60"/>
    </row>
    <row r="50" spans="1:28" ht="13.2" customHeight="1" x14ac:dyDescent="0.2">
      <c r="A50" s="55" t="s">
        <v>28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21"/>
      <c r="M50" s="20"/>
      <c r="N50" s="20"/>
      <c r="O50" s="17"/>
      <c r="P50" s="19"/>
      <c r="Q50" s="19"/>
      <c r="R50" s="19"/>
      <c r="S50" s="18"/>
      <c r="T50" s="21"/>
      <c r="U50" s="20"/>
      <c r="V50" s="20"/>
      <c r="W50" s="20"/>
      <c r="X50" s="20"/>
      <c r="Y50" s="56"/>
    </row>
    <row r="51" spans="1:28" ht="13.2" customHeight="1" x14ac:dyDescent="0.2">
      <c r="A51" s="55" t="s">
        <v>67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21"/>
      <c r="M51" s="20"/>
      <c r="N51" s="20"/>
      <c r="O51" s="17"/>
      <c r="P51" s="19"/>
      <c r="Q51" s="19"/>
      <c r="R51" s="19"/>
      <c r="S51" s="18"/>
      <c r="T51" s="21"/>
      <c r="U51" s="20"/>
      <c r="V51" s="20"/>
      <c r="W51" s="20">
        <v>102600</v>
      </c>
      <c r="X51" s="20">
        <f t="shared" ref="X51:X62" si="9">SUM(W51:W51)</f>
        <v>102600</v>
      </c>
      <c r="Y51" s="56">
        <f t="shared" si="8"/>
        <v>102600</v>
      </c>
      <c r="Z51" s="57"/>
    </row>
    <row r="52" spans="1:28" ht="13.2" customHeight="1" x14ac:dyDescent="0.2">
      <c r="A52" s="55" t="s">
        <v>29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21"/>
      <c r="M52" s="20"/>
      <c r="N52" s="20"/>
      <c r="O52" s="17"/>
      <c r="P52" s="19"/>
      <c r="Q52" s="19"/>
      <c r="R52" s="19"/>
      <c r="S52" s="18"/>
      <c r="T52" s="21"/>
      <c r="U52" s="20"/>
      <c r="V52" s="20"/>
      <c r="W52" s="20">
        <v>35100</v>
      </c>
      <c r="X52" s="20">
        <f t="shared" si="9"/>
        <v>35100</v>
      </c>
      <c r="Y52" s="56">
        <f t="shared" si="8"/>
        <v>35100</v>
      </c>
      <c r="Z52" s="57"/>
    </row>
    <row r="53" spans="1:28" ht="13.2" customHeight="1" x14ac:dyDescent="0.2">
      <c r="A53" s="55" t="s">
        <v>68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21"/>
      <c r="M53" s="20"/>
      <c r="N53" s="20"/>
      <c r="O53" s="17"/>
      <c r="P53" s="19"/>
      <c r="Q53" s="19"/>
      <c r="R53" s="19"/>
      <c r="S53" s="18"/>
      <c r="T53" s="21"/>
      <c r="U53" s="20"/>
      <c r="V53" s="20"/>
      <c r="W53" s="20">
        <v>30000</v>
      </c>
      <c r="X53" s="20">
        <f t="shared" si="9"/>
        <v>30000</v>
      </c>
      <c r="Y53" s="56">
        <f t="shared" si="8"/>
        <v>30000</v>
      </c>
      <c r="Z53" s="57"/>
    </row>
    <row r="54" spans="1:28" ht="13.2" customHeight="1" x14ac:dyDescent="0.2">
      <c r="A54" s="55" t="s">
        <v>30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21"/>
      <c r="M54" s="20"/>
      <c r="N54" s="20"/>
      <c r="O54" s="17"/>
      <c r="P54" s="19"/>
      <c r="Q54" s="19"/>
      <c r="R54" s="19"/>
      <c r="S54" s="18"/>
      <c r="T54" s="21"/>
      <c r="U54" s="20"/>
      <c r="V54" s="20"/>
      <c r="W54" s="20">
        <v>1694</v>
      </c>
      <c r="X54" s="20">
        <f t="shared" si="9"/>
        <v>1694</v>
      </c>
      <c r="Y54" s="56">
        <f t="shared" si="8"/>
        <v>1694</v>
      </c>
      <c r="Z54" s="57"/>
    </row>
    <row r="55" spans="1:28" ht="13.2" customHeight="1" x14ac:dyDescent="0.2">
      <c r="A55" s="55" t="s">
        <v>31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21"/>
      <c r="M55" s="20"/>
      <c r="N55" s="20"/>
      <c r="O55" s="17"/>
      <c r="P55" s="19"/>
      <c r="Q55" s="19"/>
      <c r="R55" s="19"/>
      <c r="S55" s="18"/>
      <c r="T55" s="21"/>
      <c r="U55" s="20"/>
      <c r="V55" s="20"/>
      <c r="W55" s="20">
        <v>50000</v>
      </c>
      <c r="X55" s="20">
        <f t="shared" si="9"/>
        <v>50000</v>
      </c>
      <c r="Y55" s="56">
        <v>41000</v>
      </c>
      <c r="Z55" s="57"/>
    </row>
    <row r="56" spans="1:28" ht="13.2" customHeight="1" x14ac:dyDescent="0.2">
      <c r="A56" s="55" t="s">
        <v>32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21"/>
      <c r="M56" s="20"/>
      <c r="N56" s="20"/>
      <c r="O56" s="17"/>
      <c r="P56" s="19"/>
      <c r="Q56" s="19"/>
      <c r="R56" s="19"/>
      <c r="S56" s="18"/>
      <c r="T56" s="21"/>
      <c r="U56" s="20"/>
      <c r="V56" s="20"/>
      <c r="W56" s="20">
        <v>11000</v>
      </c>
      <c r="X56" s="20">
        <f t="shared" si="9"/>
        <v>11000</v>
      </c>
      <c r="Y56" s="56">
        <f t="shared" si="8"/>
        <v>11000</v>
      </c>
      <c r="Z56" s="57"/>
    </row>
    <row r="57" spans="1:28" ht="13.2" customHeight="1" x14ac:dyDescent="0.2">
      <c r="A57" s="55" t="s">
        <v>33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21"/>
      <c r="M57" s="20"/>
      <c r="N57" s="20"/>
      <c r="O57" s="17"/>
      <c r="P57" s="19"/>
      <c r="Q57" s="19"/>
      <c r="R57" s="19"/>
      <c r="S57" s="18"/>
      <c r="T57" s="21"/>
      <c r="U57" s="20"/>
      <c r="V57" s="20"/>
      <c r="W57" s="20">
        <v>61000</v>
      </c>
      <c r="X57" s="20">
        <f t="shared" si="9"/>
        <v>61000</v>
      </c>
      <c r="Y57" s="56">
        <f t="shared" si="8"/>
        <v>61000</v>
      </c>
      <c r="Z57" s="57"/>
    </row>
    <row r="58" spans="1:28" ht="12.75" customHeight="1" x14ac:dyDescent="0.2">
      <c r="A58" s="55" t="s">
        <v>34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21"/>
      <c r="M58" s="20"/>
      <c r="N58" s="20"/>
      <c r="O58" s="17"/>
      <c r="P58" s="19"/>
      <c r="Q58" s="19"/>
      <c r="R58" s="19"/>
      <c r="S58" s="18"/>
      <c r="T58" s="21"/>
      <c r="U58" s="20"/>
      <c r="V58" s="20"/>
      <c r="W58" s="20"/>
      <c r="X58" s="20">
        <f t="shared" si="9"/>
        <v>0</v>
      </c>
      <c r="Y58" s="56">
        <f t="shared" si="8"/>
        <v>0</v>
      </c>
    </row>
    <row r="59" spans="1:28" ht="12.75" customHeight="1" x14ac:dyDescent="0.2">
      <c r="A59" s="55" t="s">
        <v>35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21"/>
      <c r="M59" s="20"/>
      <c r="N59" s="20"/>
      <c r="O59" s="17"/>
      <c r="P59" s="19"/>
      <c r="Q59" s="19"/>
      <c r="R59" s="19"/>
      <c r="S59" s="18"/>
      <c r="T59" s="21"/>
      <c r="U59" s="20"/>
      <c r="V59" s="20"/>
      <c r="W59" s="20">
        <v>20000</v>
      </c>
      <c r="X59" s="20">
        <f t="shared" si="9"/>
        <v>20000</v>
      </c>
      <c r="Y59" s="56">
        <f t="shared" si="8"/>
        <v>20000</v>
      </c>
      <c r="Z59" s="57"/>
    </row>
    <row r="60" spans="1:28" ht="13.2" customHeight="1" x14ac:dyDescent="0.2">
      <c r="A60" s="55" t="s">
        <v>22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21"/>
      <c r="M60" s="20"/>
      <c r="N60" s="20"/>
      <c r="O60" s="17"/>
      <c r="P60" s="19"/>
      <c r="Q60" s="19"/>
      <c r="R60" s="19"/>
      <c r="S60" s="18"/>
      <c r="T60" s="21"/>
      <c r="U60" s="20"/>
      <c r="V60" s="20"/>
      <c r="W60" s="20">
        <v>30000</v>
      </c>
      <c r="X60" s="20">
        <f t="shared" si="9"/>
        <v>30000</v>
      </c>
      <c r="Y60" s="56">
        <f t="shared" si="8"/>
        <v>30000</v>
      </c>
      <c r="Z60" s="57"/>
    </row>
    <row r="61" spans="1:28" ht="13.2" customHeight="1" x14ac:dyDescent="0.2">
      <c r="A61" s="55" t="s">
        <v>26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21"/>
      <c r="M61" s="20"/>
      <c r="N61" s="20"/>
      <c r="O61" s="17"/>
      <c r="P61" s="19"/>
      <c r="Q61" s="19"/>
      <c r="R61" s="19"/>
      <c r="S61" s="18"/>
      <c r="T61" s="21"/>
      <c r="U61" s="20"/>
      <c r="V61" s="20"/>
      <c r="W61" s="20">
        <v>7500</v>
      </c>
      <c r="X61" s="20">
        <f t="shared" si="9"/>
        <v>7500</v>
      </c>
      <c r="Y61" s="56">
        <f t="shared" si="8"/>
        <v>7500</v>
      </c>
      <c r="Z61" s="57"/>
    </row>
    <row r="62" spans="1:28" ht="13.2" customHeight="1" x14ac:dyDescent="0.2">
      <c r="A62" s="55" t="s">
        <v>60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21"/>
      <c r="M62" s="20"/>
      <c r="N62" s="20"/>
      <c r="O62" s="17"/>
      <c r="P62" s="19"/>
      <c r="Q62" s="19"/>
      <c r="R62" s="19"/>
      <c r="S62" s="18"/>
      <c r="T62" s="21"/>
      <c r="U62" s="20"/>
      <c r="V62" s="20"/>
      <c r="W62" s="20">
        <v>3000</v>
      </c>
      <c r="X62" s="20">
        <f t="shared" si="9"/>
        <v>3000</v>
      </c>
      <c r="Y62" s="56">
        <f t="shared" si="8"/>
        <v>3000</v>
      </c>
      <c r="Z62" s="57"/>
    </row>
    <row r="63" spans="1:28" ht="13.2" customHeight="1" x14ac:dyDescent="0.2">
      <c r="A63" s="55" t="s">
        <v>36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21"/>
      <c r="M63" s="20"/>
      <c r="N63" s="20"/>
      <c r="O63" s="17"/>
      <c r="P63" s="19"/>
      <c r="Q63" s="19"/>
      <c r="R63" s="19"/>
      <c r="S63" s="18"/>
      <c r="T63" s="21"/>
      <c r="U63" s="20"/>
      <c r="V63" s="20"/>
      <c r="W63" s="20"/>
      <c r="X63" s="20"/>
      <c r="Y63" s="56"/>
      <c r="Z63" s="57"/>
    </row>
    <row r="64" spans="1:28" ht="13.2" customHeight="1" x14ac:dyDescent="0.2">
      <c r="A64" s="55" t="s">
        <v>37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21"/>
      <c r="M64" s="20"/>
      <c r="N64" s="20"/>
      <c r="O64" s="17"/>
      <c r="P64" s="19"/>
      <c r="Q64" s="19"/>
      <c r="R64" s="19"/>
      <c r="S64" s="18"/>
      <c r="T64" s="21"/>
      <c r="U64" s="20"/>
      <c r="V64" s="20"/>
      <c r="W64" s="38">
        <v>92456</v>
      </c>
      <c r="X64" s="20">
        <f t="shared" ref="X64:X70" si="10">SUM(W64:W64)</f>
        <v>92456</v>
      </c>
      <c r="Y64" s="56">
        <f t="shared" si="8"/>
        <v>92456</v>
      </c>
    </row>
    <row r="65" spans="1:26" ht="13.2" customHeight="1" x14ac:dyDescent="0.2">
      <c r="A65" s="55" t="s">
        <v>38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21"/>
      <c r="M65" s="20"/>
      <c r="N65" s="20"/>
      <c r="O65" s="17"/>
      <c r="P65" s="19"/>
      <c r="Q65" s="19"/>
      <c r="R65" s="19"/>
      <c r="S65" s="18"/>
      <c r="T65" s="21"/>
      <c r="U65" s="20"/>
      <c r="V65" s="20"/>
      <c r="W65" s="38">
        <v>310000</v>
      </c>
      <c r="X65" s="20">
        <f t="shared" si="10"/>
        <v>310000</v>
      </c>
      <c r="Y65" s="56">
        <f t="shared" si="8"/>
        <v>310000</v>
      </c>
    </row>
    <row r="66" spans="1:26" ht="13.2" customHeight="1" x14ac:dyDescent="0.2">
      <c r="A66" s="55" t="s">
        <v>39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21"/>
      <c r="M66" s="20"/>
      <c r="N66" s="20"/>
      <c r="O66" s="17"/>
      <c r="P66" s="19"/>
      <c r="Q66" s="19"/>
      <c r="R66" s="19"/>
      <c r="S66" s="18"/>
      <c r="T66" s="21"/>
      <c r="U66" s="20"/>
      <c r="V66" s="20"/>
      <c r="W66" s="38">
        <v>346000</v>
      </c>
      <c r="X66" s="20">
        <f t="shared" si="10"/>
        <v>346000</v>
      </c>
      <c r="Y66" s="56">
        <f t="shared" si="8"/>
        <v>346000</v>
      </c>
    </row>
    <row r="67" spans="1:26" ht="13.2" customHeight="1" x14ac:dyDescent="0.2">
      <c r="A67" s="55" t="s">
        <v>40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21"/>
      <c r="M67" s="20"/>
      <c r="N67" s="20"/>
      <c r="O67" s="17"/>
      <c r="P67" s="19"/>
      <c r="Q67" s="19"/>
      <c r="R67" s="19"/>
      <c r="S67" s="18"/>
      <c r="T67" s="21"/>
      <c r="U67" s="20"/>
      <c r="V67" s="20"/>
      <c r="W67" s="38">
        <v>102200</v>
      </c>
      <c r="X67" s="20">
        <f t="shared" si="10"/>
        <v>102200</v>
      </c>
      <c r="Y67" s="56">
        <f t="shared" si="8"/>
        <v>102200</v>
      </c>
    </row>
    <row r="68" spans="1:26" ht="13.2" customHeight="1" x14ac:dyDescent="0.2">
      <c r="A68" s="55" t="s">
        <v>41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21"/>
      <c r="M68" s="20"/>
      <c r="N68" s="20"/>
      <c r="O68" s="17"/>
      <c r="P68" s="19"/>
      <c r="Q68" s="19"/>
      <c r="R68" s="19"/>
      <c r="S68" s="18"/>
      <c r="T68" s="21"/>
      <c r="U68" s="20"/>
      <c r="V68" s="20"/>
      <c r="W68" s="20"/>
      <c r="X68" s="20">
        <f t="shared" si="10"/>
        <v>0</v>
      </c>
      <c r="Y68" s="56">
        <f t="shared" si="8"/>
        <v>0</v>
      </c>
    </row>
    <row r="69" spans="1:26" ht="13.2" customHeight="1" x14ac:dyDescent="0.2">
      <c r="A69" s="55" t="s">
        <v>42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21"/>
      <c r="M69" s="20"/>
      <c r="N69" s="20"/>
      <c r="O69" s="17"/>
      <c r="P69" s="19"/>
      <c r="Q69" s="19"/>
      <c r="R69" s="19"/>
      <c r="S69" s="18"/>
      <c r="T69" s="21"/>
      <c r="U69" s="20"/>
      <c r="V69" s="20"/>
      <c r="W69" s="20">
        <v>10000</v>
      </c>
      <c r="X69" s="20">
        <f t="shared" si="10"/>
        <v>10000</v>
      </c>
      <c r="Y69" s="56">
        <f t="shared" si="8"/>
        <v>10000</v>
      </c>
    </row>
    <row r="70" spans="1:26" ht="13.2" customHeight="1" x14ac:dyDescent="0.2">
      <c r="A70" s="55" t="s">
        <v>88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21"/>
      <c r="M70" s="20"/>
      <c r="N70" s="20"/>
      <c r="O70" s="17"/>
      <c r="P70" s="19"/>
      <c r="Q70" s="19"/>
      <c r="R70" s="19"/>
      <c r="S70" s="18"/>
      <c r="T70" s="21"/>
      <c r="U70" s="20"/>
      <c r="V70" s="20"/>
      <c r="W70" s="20">
        <v>82000</v>
      </c>
      <c r="X70" s="20">
        <f t="shared" si="10"/>
        <v>82000</v>
      </c>
      <c r="Y70" s="56">
        <f>SUM(N70+V70+X70)</f>
        <v>82000</v>
      </c>
    </row>
    <row r="71" spans="1:26" ht="13.2" customHeight="1" x14ac:dyDescent="0.2">
      <c r="A71" s="55" t="s">
        <v>43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21"/>
      <c r="M71" s="20"/>
      <c r="N71" s="20"/>
      <c r="O71" s="17"/>
      <c r="P71" s="19"/>
      <c r="Q71" s="19"/>
      <c r="R71" s="19"/>
      <c r="S71" s="18"/>
      <c r="T71" s="21"/>
      <c r="U71" s="20"/>
      <c r="V71" s="20"/>
      <c r="W71" s="20"/>
      <c r="X71" s="20"/>
      <c r="Y71" s="56"/>
    </row>
    <row r="72" spans="1:26" ht="13.2" customHeight="1" x14ac:dyDescent="0.2">
      <c r="A72" s="58" t="s">
        <v>27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30"/>
      <c r="M72" s="25"/>
      <c r="N72" s="29"/>
      <c r="O72" s="22"/>
      <c r="P72" s="24"/>
      <c r="Q72" s="24"/>
      <c r="R72" s="24"/>
      <c r="S72" s="23"/>
      <c r="T72" s="30"/>
      <c r="U72" s="25"/>
      <c r="V72" s="29"/>
      <c r="W72" s="29"/>
      <c r="X72" s="29"/>
      <c r="Y72" s="56"/>
    </row>
    <row r="73" spans="1:26" ht="13.2" customHeight="1" x14ac:dyDescent="0.2">
      <c r="A73" s="9" t="s">
        <v>44</v>
      </c>
      <c r="B73" s="26">
        <f t="shared" ref="B73:L73" si="11">SUM(B29:B72)</f>
        <v>100000</v>
      </c>
      <c r="C73" s="26">
        <f t="shared" ref="C73" si="12">SUM(C29:C72)</f>
        <v>100000</v>
      </c>
      <c r="D73" s="26">
        <f t="shared" si="11"/>
        <v>200000</v>
      </c>
      <c r="E73" s="26">
        <f t="shared" si="11"/>
        <v>50000</v>
      </c>
      <c r="F73" s="26">
        <f t="shared" si="11"/>
        <v>650000</v>
      </c>
      <c r="G73" s="26">
        <f t="shared" si="11"/>
        <v>121000</v>
      </c>
      <c r="H73" s="26">
        <f t="shared" si="11"/>
        <v>2050000</v>
      </c>
      <c r="I73" s="27">
        <f t="shared" si="11"/>
        <v>50000</v>
      </c>
      <c r="J73" s="27">
        <f t="shared" si="11"/>
        <v>300000</v>
      </c>
      <c r="K73" s="27">
        <f t="shared" si="11"/>
        <v>50000</v>
      </c>
      <c r="L73" s="27">
        <f t="shared" si="11"/>
        <v>300000</v>
      </c>
      <c r="M73" s="28">
        <f>SUM(M27:M72)</f>
        <v>2463260</v>
      </c>
      <c r="N73" s="61">
        <f>SUM(N27:N72)</f>
        <v>6434260</v>
      </c>
      <c r="O73" s="62">
        <f>SUM(O27:O72)</f>
        <v>1000000</v>
      </c>
      <c r="P73" s="26">
        <f>SUM(P29:P72)</f>
        <v>50000</v>
      </c>
      <c r="Q73" s="26">
        <f>SUM(Q29:Q72)</f>
        <v>150000</v>
      </c>
      <c r="R73" s="26">
        <f>SUM(R29:R72)</f>
        <v>100000</v>
      </c>
      <c r="S73" s="26">
        <f t="shared" ref="S73:X73" si="13">SUM(S27:S72)</f>
        <v>650000</v>
      </c>
      <c r="T73" s="26">
        <f>SUM(T31:T72)</f>
        <v>0</v>
      </c>
      <c r="U73" s="28">
        <f t="shared" si="13"/>
        <v>613788</v>
      </c>
      <c r="V73" s="63">
        <f t="shared" si="13"/>
        <v>3063788</v>
      </c>
      <c r="W73" s="61">
        <f t="shared" si="13"/>
        <v>1294550</v>
      </c>
      <c r="X73" s="63">
        <f t="shared" si="13"/>
        <v>1294550</v>
      </c>
      <c r="Y73" s="63">
        <f>SUM(Y27:Y72)</f>
        <v>10792598</v>
      </c>
      <c r="Z73" s="64"/>
    </row>
    <row r="74" spans="1:26" ht="13.2" customHeight="1" x14ac:dyDescent="0.2">
      <c r="A74" s="65" t="s">
        <v>45</v>
      </c>
      <c r="B74" s="66">
        <f t="shared" ref="B74:O74" si="14">SUM(B26-B73)</f>
        <v>-100000</v>
      </c>
      <c r="C74" s="66">
        <f t="shared" ref="C74" si="15">SUM(C26-C73)</f>
        <v>-100000</v>
      </c>
      <c r="D74" s="66">
        <f t="shared" si="14"/>
        <v>-200000</v>
      </c>
      <c r="E74" s="66">
        <f t="shared" si="14"/>
        <v>-50000</v>
      </c>
      <c r="F74" s="66">
        <f t="shared" si="14"/>
        <v>0</v>
      </c>
      <c r="G74" s="66">
        <f t="shared" si="14"/>
        <v>-121000</v>
      </c>
      <c r="H74" s="66">
        <f t="shared" si="14"/>
        <v>-40000</v>
      </c>
      <c r="I74" s="67">
        <f t="shared" si="14"/>
        <v>-50000</v>
      </c>
      <c r="J74" s="66">
        <f t="shared" si="14"/>
        <v>-300000</v>
      </c>
      <c r="K74" s="66">
        <f t="shared" si="14"/>
        <v>-50000</v>
      </c>
      <c r="L74" s="66">
        <f t="shared" si="14"/>
        <v>-300000</v>
      </c>
      <c r="M74" s="68">
        <f t="shared" si="14"/>
        <v>1793740</v>
      </c>
      <c r="N74" s="69">
        <f t="shared" si="14"/>
        <v>482740</v>
      </c>
      <c r="O74" s="70">
        <f t="shared" si="14"/>
        <v>-135000</v>
      </c>
      <c r="P74" s="66">
        <f>P26-P73</f>
        <v>-50000</v>
      </c>
      <c r="Q74" s="66">
        <f>Q26-Q73</f>
        <v>-150000</v>
      </c>
      <c r="R74" s="66">
        <f>R26-R73</f>
        <v>-100000</v>
      </c>
      <c r="S74" s="66">
        <f t="shared" ref="S74:Y74" si="16">SUM(S26-S73)</f>
        <v>-35000</v>
      </c>
      <c r="T74" s="66">
        <f t="shared" si="16"/>
        <v>0</v>
      </c>
      <c r="U74" s="68">
        <f t="shared" si="16"/>
        <v>1471212</v>
      </c>
      <c r="V74" s="71">
        <f t="shared" si="16"/>
        <v>501212</v>
      </c>
      <c r="W74" s="69">
        <f t="shared" si="16"/>
        <v>95450</v>
      </c>
      <c r="X74" s="71">
        <f t="shared" si="16"/>
        <v>95450</v>
      </c>
      <c r="Y74" s="71">
        <f t="shared" si="16"/>
        <v>1079402</v>
      </c>
      <c r="Z74" s="72"/>
    </row>
    <row r="75" spans="1:26" x14ac:dyDescent="0.2">
      <c r="A75" s="73" t="s">
        <v>52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5"/>
      <c r="M75" s="73"/>
      <c r="N75" s="73"/>
      <c r="O75" s="76"/>
      <c r="P75" s="74"/>
      <c r="Q75" s="74"/>
      <c r="R75" s="74"/>
      <c r="S75" s="74"/>
      <c r="T75" s="75"/>
      <c r="U75" s="73"/>
      <c r="V75" s="73"/>
      <c r="W75" s="77"/>
      <c r="X75" s="73"/>
      <c r="Y75" s="73"/>
      <c r="Z75" s="64"/>
    </row>
    <row r="76" spans="1:26" x14ac:dyDescent="0.2">
      <c r="A76" s="55" t="s">
        <v>53</v>
      </c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9"/>
      <c r="M76" s="55"/>
      <c r="N76" s="55"/>
      <c r="O76" s="80"/>
      <c r="P76" s="78"/>
      <c r="Q76" s="78"/>
      <c r="R76" s="78"/>
      <c r="S76" s="78"/>
      <c r="T76" s="79"/>
      <c r="U76" s="55"/>
      <c r="V76" s="55"/>
      <c r="W76" s="81"/>
      <c r="X76" s="55"/>
      <c r="Y76" s="55"/>
      <c r="Z76" s="64"/>
    </row>
    <row r="77" spans="1:26" x14ac:dyDescent="0.2">
      <c r="A77" s="82" t="s">
        <v>72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30"/>
      <c r="M77" s="25"/>
      <c r="N77" s="25"/>
      <c r="O77" s="22"/>
      <c r="P77" s="24"/>
      <c r="Q77" s="24"/>
      <c r="R77" s="24"/>
      <c r="S77" s="23"/>
      <c r="T77" s="30"/>
      <c r="U77" s="25"/>
      <c r="V77" s="21"/>
      <c r="W77" s="29"/>
      <c r="X77" s="20"/>
      <c r="Y77" s="56">
        <v>1000000</v>
      </c>
      <c r="Z77" s="72"/>
    </row>
    <row r="78" spans="1:26" ht="13.8" thickBot="1" x14ac:dyDescent="0.25">
      <c r="A78" s="83" t="s">
        <v>55</v>
      </c>
      <c r="B78" s="84"/>
      <c r="C78" s="84"/>
      <c r="D78" s="84"/>
      <c r="E78" s="84"/>
      <c r="F78" s="84"/>
      <c r="G78" s="84"/>
      <c r="H78" s="84"/>
      <c r="I78" s="85"/>
      <c r="J78" s="85"/>
      <c r="K78" s="85"/>
      <c r="L78" s="86"/>
      <c r="M78" s="87"/>
      <c r="N78" s="87"/>
      <c r="O78" s="88"/>
      <c r="P78" s="84"/>
      <c r="Q78" s="84"/>
      <c r="R78" s="84"/>
      <c r="S78" s="84"/>
      <c r="T78" s="89"/>
      <c r="U78" s="87"/>
      <c r="V78" s="87"/>
      <c r="W78" s="89"/>
      <c r="X78" s="87"/>
      <c r="Y78" s="87">
        <f>SUM(-Y77)</f>
        <v>-1000000</v>
      </c>
      <c r="Z78" s="64"/>
    </row>
    <row r="79" spans="1:26" ht="13.8" thickTop="1" x14ac:dyDescent="0.2">
      <c r="A79" s="90" t="s">
        <v>54</v>
      </c>
      <c r="B79" s="91">
        <f t="shared" ref="B79:D79" si="17">SUM(B74+B78)</f>
        <v>-100000</v>
      </c>
      <c r="C79" s="91">
        <f t="shared" ref="C79" si="18">SUM(C74+C78)</f>
        <v>-100000</v>
      </c>
      <c r="D79" s="91">
        <f t="shared" si="17"/>
        <v>-200000</v>
      </c>
      <c r="E79" s="91">
        <f t="shared" ref="E79:G79" si="19">SUM(E74+E78)</f>
        <v>-50000</v>
      </c>
      <c r="F79" s="91">
        <f t="shared" si="19"/>
        <v>0</v>
      </c>
      <c r="G79" s="91">
        <f t="shared" si="19"/>
        <v>-121000</v>
      </c>
      <c r="H79" s="91">
        <f t="shared" ref="H79:L79" si="20">SUM(H74+H78)</f>
        <v>-40000</v>
      </c>
      <c r="I79" s="91">
        <f t="shared" si="20"/>
        <v>-50000</v>
      </c>
      <c r="J79" s="91">
        <f t="shared" si="20"/>
        <v>-300000</v>
      </c>
      <c r="K79" s="91">
        <f t="shared" si="20"/>
        <v>-50000</v>
      </c>
      <c r="L79" s="91">
        <f t="shared" si="20"/>
        <v>-300000</v>
      </c>
      <c r="M79" s="92">
        <f t="shared" ref="M79" si="21">SUM(M74+M78)</f>
        <v>1793740</v>
      </c>
      <c r="N79" s="92">
        <f t="shared" ref="N79:W79" si="22">SUM(N74+N78)</f>
        <v>482740</v>
      </c>
      <c r="O79" s="93">
        <f t="shared" si="22"/>
        <v>-135000</v>
      </c>
      <c r="P79" s="91">
        <f>P74+P78</f>
        <v>-50000</v>
      </c>
      <c r="Q79" s="91">
        <f>Q74+Q78</f>
        <v>-150000</v>
      </c>
      <c r="R79" s="91">
        <f>R74+R78</f>
        <v>-100000</v>
      </c>
      <c r="S79" s="91">
        <f t="shared" si="22"/>
        <v>-35000</v>
      </c>
      <c r="T79" s="94"/>
      <c r="U79" s="92">
        <f t="shared" si="22"/>
        <v>1471212</v>
      </c>
      <c r="V79" s="92">
        <f t="shared" si="22"/>
        <v>501212</v>
      </c>
      <c r="W79" s="95">
        <f t="shared" si="22"/>
        <v>95450</v>
      </c>
      <c r="X79" s="92">
        <f>SUM(X74+X78)</f>
        <v>95450</v>
      </c>
      <c r="Y79" s="92">
        <f>SUM(Y74+Y78)</f>
        <v>79402</v>
      </c>
      <c r="Z79" s="64"/>
    </row>
    <row r="80" spans="1:26" x14ac:dyDescent="0.2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64"/>
    </row>
    <row r="81" spans="1:26" x14ac:dyDescent="0.2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4"/>
    </row>
    <row r="82" spans="1:26" x14ac:dyDescent="0.2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64"/>
    </row>
    <row r="83" spans="1:26" x14ac:dyDescent="0.2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64"/>
    </row>
    <row r="84" spans="1:26" x14ac:dyDescent="0.2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64"/>
    </row>
    <row r="85" spans="1:26" x14ac:dyDescent="0.2">
      <c r="A85" s="97"/>
      <c r="B85" s="96"/>
      <c r="C85" s="96"/>
      <c r="D85" s="96"/>
      <c r="E85" s="96"/>
      <c r="F85" s="97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64"/>
    </row>
    <row r="86" spans="1:26" x14ac:dyDescent="0.2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64"/>
    </row>
    <row r="87" spans="1:26" x14ac:dyDescent="0.2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64"/>
    </row>
    <row r="88" spans="1:26" x14ac:dyDescent="0.2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64"/>
    </row>
    <row r="89" spans="1:26" x14ac:dyDescent="0.2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64"/>
    </row>
    <row r="90" spans="1:26" x14ac:dyDescent="0.2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64"/>
    </row>
    <row r="91" spans="1:26" x14ac:dyDescent="0.2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64"/>
    </row>
    <row r="92" spans="1:26" x14ac:dyDescent="0.2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64"/>
    </row>
    <row r="93" spans="1:26" x14ac:dyDescent="0.2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64"/>
    </row>
    <row r="94" spans="1:26" x14ac:dyDescent="0.2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64"/>
    </row>
    <row r="95" spans="1:26" x14ac:dyDescent="0.2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64"/>
    </row>
    <row r="96" spans="1:26" x14ac:dyDescent="0.2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64"/>
    </row>
    <row r="97" spans="1:26" x14ac:dyDescent="0.2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64"/>
    </row>
    <row r="98" spans="1:26" x14ac:dyDescent="0.2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64"/>
    </row>
    <row r="99" spans="1:26" x14ac:dyDescent="0.2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64"/>
    </row>
    <row r="100" spans="1:26" x14ac:dyDescent="0.2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64"/>
    </row>
    <row r="101" spans="1:26" x14ac:dyDescent="0.2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64"/>
    </row>
  </sheetData>
  <mergeCells count="9">
    <mergeCell ref="W2:X3"/>
    <mergeCell ref="Y2:Y4"/>
    <mergeCell ref="O3:U3"/>
    <mergeCell ref="A2:A4"/>
    <mergeCell ref="O2:V2"/>
    <mergeCell ref="V3:V4"/>
    <mergeCell ref="B2:N2"/>
    <mergeCell ref="N3:N4"/>
    <mergeCell ref="B3:M3"/>
  </mergeCells>
  <phoneticPr fontId="1"/>
  <pageMargins left="0.7" right="0.7" top="0.75" bottom="0.75" header="0.3" footer="0.3"/>
  <pageSetup paperSize="8" scale="74" orientation="landscape" r:id="rId1"/>
  <ignoredErrors>
    <ignoredError sqref="T73 C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0:E12"/>
  <sheetViews>
    <sheetView workbookViewId="0">
      <selection activeCell="H12" sqref="H12"/>
    </sheetView>
  </sheetViews>
  <sheetFormatPr defaultRowHeight="13.2" x14ac:dyDescent="0.2"/>
  <cols>
    <col min="5" max="5" width="9" customWidth="1"/>
  </cols>
  <sheetData>
    <row r="10" spans="3:5" x14ac:dyDescent="0.2">
      <c r="C10">
        <v>1350000</v>
      </c>
      <c r="D10">
        <v>0.4</v>
      </c>
      <c r="E10">
        <f>SUM(C10*D10)</f>
        <v>540000</v>
      </c>
    </row>
    <row r="12" spans="3:5" x14ac:dyDescent="0.2">
      <c r="C12">
        <v>364</v>
      </c>
      <c r="D12">
        <v>468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</dc:creator>
  <cp:lastModifiedBy>okuhoken03</cp:lastModifiedBy>
  <cp:lastPrinted>2018-08-29T11:17:47Z</cp:lastPrinted>
  <dcterms:created xsi:type="dcterms:W3CDTF">2011-09-07T01:51:07Z</dcterms:created>
  <dcterms:modified xsi:type="dcterms:W3CDTF">2018-10-09T23:14:46Z</dcterms:modified>
</cp:coreProperties>
</file>